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defaultThemeVersion="166925"/>
  <mc:AlternateContent xmlns:mc="http://schemas.openxmlformats.org/markup-compatibility/2006">
    <mc:Choice Requires="x15">
      <x15ac:absPath xmlns:x15ac="http://schemas.microsoft.com/office/spreadsheetml/2010/11/ac" url="O:\Production\ALL PROGRAM PROJECTS\!ADMIN\AHFP\Development Loan\"/>
    </mc:Choice>
  </mc:AlternateContent>
  <xr:revisionPtr revIDLastSave="0" documentId="13_ncr:1_{AA9FE6B1-E2AC-4401-9C88-184AF94DB8BA}" xr6:coauthVersionLast="47" xr6:coauthVersionMax="47" xr10:uidLastSave="{00000000-0000-0000-0000-000000000000}"/>
  <bookViews>
    <workbookView xWindow="-28920" yWindow="795" windowWidth="29040" windowHeight="15720" tabRatio="973" xr2:uid="{CBB1201A-E2CF-4C8D-B7CA-CA2353FB0831}"/>
  </bookViews>
  <sheets>
    <sheet name="COVER" sheetId="10" r:id="rId1"/>
    <sheet name="Instructions" sheetId="11" r:id="rId2"/>
    <sheet name="Loan Product Information" sheetId="1" r:id="rId3"/>
    <sheet name="PREAPPLICATION" sheetId="5" r:id="rId4"/>
    <sheet name="Project Details" sheetId="2" r:id="rId5"/>
    <sheet name="Narrative" sheetId="4" r:id="rId6"/>
    <sheet name="Project Details 2" sheetId="3" r:id="rId7"/>
    <sheet name="Residential Budget S&amp;U" sheetId="12" r:id="rId8"/>
    <sheet name="Commercial S&amp;U" sheetId="32" r:id="rId9"/>
    <sheet name="Property Annual Expenses" sheetId="19" r:id="rId10"/>
    <sheet name="Property Income" sheetId="17" r:id="rId11"/>
    <sheet name="Property Cash Flow" sheetId="20" r:id="rId12"/>
    <sheet name=" 30-Yr. Annual Cash Flow " sheetId="21" r:id="rId13"/>
    <sheet name="30-Yr. Annual Cash Flow Cont." sheetId="22" r:id="rId14"/>
    <sheet name="Authorization" sheetId="23" r:id="rId15"/>
    <sheet name="Required Attachment Index " sheetId="33" r:id="rId16"/>
  </sheets>
  <externalReferences>
    <externalReference r:id="rId17"/>
    <externalReference r:id="rId18"/>
    <externalReference r:id="rId19"/>
  </externalReferences>
  <definedNames>
    <definedName name="_0_Bdrm" localSheetId="14">'[1]Pg. 11 Utilities &amp; Rents'!#REF!</definedName>
    <definedName name="_0_Bdrm">'[2]Pg. 11 Utilities &amp; Rents'!#REF!</definedName>
    <definedName name="_6_Bdrm" localSheetId="14">'[1]Pg. 11 Utilities &amp; Rents'!#REF!</definedName>
    <definedName name="_6_Bdrm">'[2]Pg. 11 Utilities &amp; Rents'!#REF!</definedName>
    <definedName name="Bedrooom" localSheetId="14">'[1]Pg. 11 Utilities &amp; Rents'!#REF!</definedName>
    <definedName name="Bedrooom">'[2]Pg. 11 Utilities &amp; Rents'!#REF!</definedName>
    <definedName name="_xlnm.Print_Area" localSheetId="12">' 30-Yr. Annual Cash Flow '!$A$1:$J$48</definedName>
    <definedName name="_xlnm.Print_Area" localSheetId="13">'30-Yr. Annual Cash Flow Cont.'!$A$1:$J$48</definedName>
    <definedName name="_xlnm.Print_Area" localSheetId="14">Authorization!$A$1:$L$35</definedName>
    <definedName name="_xlnm.Print_Area" localSheetId="8">'Commercial S&amp;U'!$A$1:$J$101</definedName>
    <definedName name="_xlnm.Print_Area" localSheetId="0">COVER!$A$1:$R$36</definedName>
    <definedName name="_xlnm.Print_Area" localSheetId="1">Instructions!$A$1:$K$20</definedName>
    <definedName name="_xlnm.Print_Area" localSheetId="2">'Loan Product Information'!$A$1:$N$11</definedName>
    <definedName name="_xlnm.Print_Area" localSheetId="5">Narrative!$A$1:$M$23</definedName>
    <definedName name="_xlnm.Print_Area" localSheetId="3">PREAPPLICATION!$B$1:$K$49</definedName>
    <definedName name="_xlnm.Print_Area" localSheetId="4">'Project Details'!$C$2:$O$25</definedName>
    <definedName name="_xlnm.Print_Area" localSheetId="6">'Project Details 2'!$B$2:$K$45</definedName>
    <definedName name="_xlnm.Print_Area" localSheetId="9">'Property Annual Expenses'!$B$1:$H$38</definedName>
    <definedName name="_xlnm.Print_Area" localSheetId="11">'Property Cash Flow'!$A$2:$I$37</definedName>
    <definedName name="_xlnm.Print_Area" localSheetId="10">'Property Income'!$B$1:$N$16</definedName>
    <definedName name="_xlnm.Print_Area" localSheetId="15">'Required Attachment Index '!$A$1:$C$52</definedName>
    <definedName name="_xlnm.Print_Area" localSheetId="7">'Residential Budget S&amp;U'!$A$1:$J$101</definedName>
    <definedName name="Print_Area_MI">#REF!</definedName>
    <definedName name="SD_D_PL_IncomeTarget_Name" hidden="1">[3]SD_Dropdowns!$JS$2:$JS$6</definedName>
    <definedName name="SD_D_PL_Jurisdiction_Name" hidden="1">[3]SD_Dropdowns!$IW$2:$IW$57</definedName>
    <definedName name="SD_D_PL_State_Name" hidden="1">[3]SD_Dropdowns!$IS$2:$IS$53</definedName>
    <definedName name="SD_D_PL_TCUnitMixType_Name" hidden="1">[3]SD_Dropdowns!$JU$2:$JU$7</definedName>
    <definedName name="Select_One" localSheetId="14">#REF!</definedName>
    <definedName name="Select_One">#REF!</definedName>
    <definedName name="selectone" localSheetId="14">'[1]Pg. 11 Utilities &amp; Rents'!#REF!</definedName>
    <definedName name="selectone">'[2]Pg. 11 Utilities &amp; Rents'!#REF!</definedName>
    <definedName name="Unitsize" localSheetId="14">'[1]Pg. 11 Utilities &amp; Rents'!#REF!</definedName>
    <definedName name="Unitsize">'[2]Pg. 11 Utilities &amp; Rents'!#REF!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4" i="33" l="1"/>
  <c r="A3" i="33"/>
  <c r="A4" i="22"/>
  <c r="A3" i="22"/>
  <c r="G12" i="20"/>
  <c r="F12" i="20"/>
  <c r="A4" i="21"/>
  <c r="A3" i="21"/>
  <c r="B4" i="20"/>
  <c r="B3" i="20"/>
  <c r="B4" i="19"/>
  <c r="B3" i="19"/>
  <c r="I74" i="32"/>
  <c r="I75" i="32"/>
  <c r="I76" i="32"/>
  <c r="I77" i="32"/>
  <c r="I78" i="32"/>
  <c r="I79" i="32"/>
  <c r="I80" i="32"/>
  <c r="I81" i="32"/>
  <c r="J81" i="32" s="1"/>
  <c r="I82" i="32"/>
  <c r="J82" i="32" s="1"/>
  <c r="I83" i="32"/>
  <c r="J83" i="32" s="1"/>
  <c r="I84" i="32"/>
  <c r="J84" i="32" s="1"/>
  <c r="I85" i="32"/>
  <c r="J85" i="32" s="1"/>
  <c r="I86" i="32"/>
  <c r="J86" i="32" s="1"/>
  <c r="I87" i="32"/>
  <c r="I88" i="32"/>
  <c r="I89" i="32"/>
  <c r="I90" i="32"/>
  <c r="I91" i="32"/>
  <c r="I92" i="32"/>
  <c r="I93" i="32"/>
  <c r="I94" i="32"/>
  <c r="I95" i="32"/>
  <c r="J95" i="32" s="1"/>
  <c r="I96" i="32"/>
  <c r="J96" i="32" s="1"/>
  <c r="I97" i="32"/>
  <c r="J97" i="32" s="1"/>
  <c r="I98" i="32"/>
  <c r="J98" i="32" s="1"/>
  <c r="I72" i="32"/>
  <c r="I73" i="32"/>
  <c r="I61" i="32"/>
  <c r="I62" i="32"/>
  <c r="I63" i="32"/>
  <c r="I64" i="32"/>
  <c r="I65" i="32"/>
  <c r="I66" i="32"/>
  <c r="I67" i="32"/>
  <c r="I60" i="32"/>
  <c r="J60" i="32" s="1"/>
  <c r="I55" i="32"/>
  <c r="I56" i="32"/>
  <c r="I57" i="32"/>
  <c r="I58" i="32"/>
  <c r="I54" i="32"/>
  <c r="I37" i="32"/>
  <c r="I38" i="32"/>
  <c r="I39" i="32"/>
  <c r="J39" i="32" s="1"/>
  <c r="I40" i="32"/>
  <c r="I41" i="32"/>
  <c r="I42" i="32"/>
  <c r="I43" i="32"/>
  <c r="I44" i="32"/>
  <c r="I45" i="32"/>
  <c r="I46" i="32"/>
  <c r="J46" i="32" s="1"/>
  <c r="I47" i="32"/>
  <c r="J47" i="32" s="1"/>
  <c r="I48" i="32"/>
  <c r="J48" i="32" s="1"/>
  <c r="I49" i="32"/>
  <c r="J49" i="32" s="1"/>
  <c r="I50" i="32"/>
  <c r="J50" i="32" s="1"/>
  <c r="I51" i="32"/>
  <c r="I52" i="32"/>
  <c r="I36" i="32"/>
  <c r="J36" i="32" s="1"/>
  <c r="I31" i="32"/>
  <c r="I32" i="32"/>
  <c r="I33" i="32"/>
  <c r="J33" i="32" s="1"/>
  <c r="I30" i="32"/>
  <c r="I23" i="32"/>
  <c r="I24" i="32"/>
  <c r="I25" i="32"/>
  <c r="I26" i="32"/>
  <c r="I27" i="32"/>
  <c r="J27" i="32" s="1"/>
  <c r="I22" i="32"/>
  <c r="I21" i="32"/>
  <c r="I20" i="32"/>
  <c r="J7" i="32"/>
  <c r="I12" i="32"/>
  <c r="I13" i="32"/>
  <c r="I14" i="32"/>
  <c r="I15" i="32"/>
  <c r="J15" i="32" s="1"/>
  <c r="I16" i="32"/>
  <c r="J16" i="32" s="1"/>
  <c r="I17" i="32"/>
  <c r="J17" i="32" s="1"/>
  <c r="I11" i="32"/>
  <c r="I8" i="32"/>
  <c r="I7" i="32"/>
  <c r="H99" i="32"/>
  <c r="G99" i="32"/>
  <c r="F99" i="32"/>
  <c r="E99" i="32"/>
  <c r="D99" i="32"/>
  <c r="B99" i="32"/>
  <c r="J94" i="32"/>
  <c r="J93" i="32"/>
  <c r="J92" i="32"/>
  <c r="J91" i="32"/>
  <c r="J90" i="32"/>
  <c r="J89" i="32"/>
  <c r="J88" i="32"/>
  <c r="J87" i="32"/>
  <c r="J80" i="32"/>
  <c r="J79" i="32"/>
  <c r="J78" i="32"/>
  <c r="J77" i="32"/>
  <c r="J76" i="32"/>
  <c r="J75" i="32"/>
  <c r="J73" i="32"/>
  <c r="H72" i="32"/>
  <c r="H100" i="32" s="1"/>
  <c r="G72" i="32"/>
  <c r="G100" i="32" s="1"/>
  <c r="F72" i="32"/>
  <c r="F100" i="32" s="1"/>
  <c r="E72" i="32"/>
  <c r="E100" i="32" s="1"/>
  <c r="D72" i="32"/>
  <c r="D100" i="32" s="1"/>
  <c r="B72" i="32"/>
  <c r="B100" i="32" s="1"/>
  <c r="H67" i="32"/>
  <c r="G67" i="32"/>
  <c r="F67" i="32"/>
  <c r="E67" i="32"/>
  <c r="D67" i="32"/>
  <c r="B67" i="32"/>
  <c r="J66" i="32"/>
  <c r="J65" i="32"/>
  <c r="J64" i="32"/>
  <c r="J63" i="32"/>
  <c r="J62" i="32"/>
  <c r="J61" i="32"/>
  <c r="J59" i="32"/>
  <c r="J71" i="32" s="1"/>
  <c r="J58" i="32"/>
  <c r="J57" i="32"/>
  <c r="J56" i="32"/>
  <c r="J55" i="32"/>
  <c r="J54" i="32"/>
  <c r="J53" i="32"/>
  <c r="I53" i="32"/>
  <c r="I59" i="32" s="1"/>
  <c r="I71" i="32" s="1"/>
  <c r="J52" i="32"/>
  <c r="J51" i="32"/>
  <c r="J45" i="32"/>
  <c r="J44" i="32"/>
  <c r="J43" i="32"/>
  <c r="J42" i="32"/>
  <c r="J41" i="32"/>
  <c r="J40" i="32"/>
  <c r="J38" i="32"/>
  <c r="J37" i="32"/>
  <c r="H34" i="32"/>
  <c r="I34" i="32" s="1"/>
  <c r="J34" i="32" s="1"/>
  <c r="G34" i="32"/>
  <c r="F34" i="32"/>
  <c r="E34" i="32"/>
  <c r="D34" i="32"/>
  <c r="B34" i="32"/>
  <c r="J32" i="32"/>
  <c r="J31" i="32"/>
  <c r="J30" i="32"/>
  <c r="H28" i="32"/>
  <c r="G28" i="32"/>
  <c r="F28" i="32"/>
  <c r="E28" i="32"/>
  <c r="D28" i="32"/>
  <c r="I28" i="32"/>
  <c r="B28" i="32"/>
  <c r="J28" i="32" s="1"/>
  <c r="J26" i="32"/>
  <c r="J25" i="32"/>
  <c r="J24" i="32"/>
  <c r="J23" i="32"/>
  <c r="J22" i="32"/>
  <c r="J21" i="32"/>
  <c r="J20" i="32"/>
  <c r="H18" i="32"/>
  <c r="G18" i="32"/>
  <c r="F18" i="32"/>
  <c r="E18" i="32"/>
  <c r="D18" i="32"/>
  <c r="I18" i="32" s="1"/>
  <c r="B18" i="32"/>
  <c r="J14" i="32"/>
  <c r="J13" i="32"/>
  <c r="J12" i="32"/>
  <c r="J11" i="32"/>
  <c r="I9" i="32"/>
  <c r="J9" i="32" s="1"/>
  <c r="H9" i="32"/>
  <c r="G9" i="32"/>
  <c r="G68" i="32" s="1"/>
  <c r="G69" i="32" s="1"/>
  <c r="F9" i="32"/>
  <c r="F68" i="32" s="1"/>
  <c r="E9" i="32"/>
  <c r="E68" i="32" s="1"/>
  <c r="E69" i="32" s="1"/>
  <c r="D9" i="32"/>
  <c r="D68" i="32" s="1"/>
  <c r="B9" i="32"/>
  <c r="J8" i="32"/>
  <c r="N6" i="32"/>
  <c r="H6" i="32"/>
  <c r="H10" i="32" s="1"/>
  <c r="H19" i="32" s="1"/>
  <c r="H29" i="32" s="1"/>
  <c r="H35" i="32" s="1"/>
  <c r="H53" i="32" s="1"/>
  <c r="H59" i="32" s="1"/>
  <c r="H71" i="32" s="1"/>
  <c r="G6" i="32"/>
  <c r="G10" i="32" s="1"/>
  <c r="G19" i="32" s="1"/>
  <c r="G29" i="32" s="1"/>
  <c r="G35" i="32" s="1"/>
  <c r="G53" i="32" s="1"/>
  <c r="G59" i="32" s="1"/>
  <c r="G71" i="32" s="1"/>
  <c r="F6" i="32"/>
  <c r="F10" i="32" s="1"/>
  <c r="F19" i="32" s="1"/>
  <c r="F29" i="32" s="1"/>
  <c r="F35" i="32" s="1"/>
  <c r="F53" i="32" s="1"/>
  <c r="F59" i="32" s="1"/>
  <c r="F71" i="32" s="1"/>
  <c r="E6" i="32"/>
  <c r="E10" i="32" s="1"/>
  <c r="E19" i="32" s="1"/>
  <c r="E29" i="32" s="1"/>
  <c r="E35" i="32" s="1"/>
  <c r="E53" i="32" s="1"/>
  <c r="E59" i="32" s="1"/>
  <c r="E71" i="32" s="1"/>
  <c r="D6" i="32"/>
  <c r="D10" i="32" s="1"/>
  <c r="D19" i="32" s="1"/>
  <c r="D29" i="32" s="1"/>
  <c r="D35" i="32" s="1"/>
  <c r="D53" i="32" s="1"/>
  <c r="D59" i="32" s="1"/>
  <c r="D71" i="32" s="1"/>
  <c r="H5" i="32"/>
  <c r="G5" i="32"/>
  <c r="F5" i="32"/>
  <c r="E5" i="32"/>
  <c r="D5" i="32"/>
  <c r="C5" i="32"/>
  <c r="B5" i="32"/>
  <c r="A4" i="32"/>
  <c r="A3" i="32"/>
  <c r="I74" i="12"/>
  <c r="I75" i="12"/>
  <c r="J75" i="12" s="1"/>
  <c r="I76" i="12"/>
  <c r="J76" i="12" s="1"/>
  <c r="I77" i="12"/>
  <c r="J77" i="12" s="1"/>
  <c r="I78" i="12"/>
  <c r="J78" i="12" s="1"/>
  <c r="I79" i="12"/>
  <c r="J79" i="12" s="1"/>
  <c r="I80" i="12"/>
  <c r="J80" i="12" s="1"/>
  <c r="I81" i="12"/>
  <c r="I82" i="12"/>
  <c r="I83" i="12"/>
  <c r="J83" i="12" s="1"/>
  <c r="I84" i="12"/>
  <c r="J84" i="12" s="1"/>
  <c r="I85" i="12"/>
  <c r="J85" i="12" s="1"/>
  <c r="I86" i="12"/>
  <c r="J86" i="12" s="1"/>
  <c r="I87" i="12"/>
  <c r="J87" i="12" s="1"/>
  <c r="I88" i="12"/>
  <c r="J88" i="12" s="1"/>
  <c r="I89" i="12"/>
  <c r="J89" i="12" s="1"/>
  <c r="I90" i="12"/>
  <c r="J90" i="12" s="1"/>
  <c r="I91" i="12"/>
  <c r="J91" i="12" s="1"/>
  <c r="I92" i="12"/>
  <c r="J92" i="12" s="1"/>
  <c r="I93" i="12"/>
  <c r="J93" i="12" s="1"/>
  <c r="I94" i="12"/>
  <c r="J94" i="12" s="1"/>
  <c r="I95" i="12"/>
  <c r="I96" i="12"/>
  <c r="I97" i="12"/>
  <c r="I98" i="12"/>
  <c r="I73" i="12"/>
  <c r="J73" i="12" s="1"/>
  <c r="J74" i="12"/>
  <c r="D72" i="12"/>
  <c r="E72" i="12"/>
  <c r="F72" i="12"/>
  <c r="G72" i="12"/>
  <c r="H72" i="12"/>
  <c r="J81" i="12"/>
  <c r="J82" i="12"/>
  <c r="J95" i="12"/>
  <c r="J96" i="12"/>
  <c r="J97" i="12"/>
  <c r="J98" i="12"/>
  <c r="D34" i="12"/>
  <c r="B67" i="12"/>
  <c r="I55" i="12"/>
  <c r="I56" i="12"/>
  <c r="I57" i="12"/>
  <c r="I58" i="12"/>
  <c r="I54" i="12"/>
  <c r="I37" i="12"/>
  <c r="I38" i="12"/>
  <c r="I39" i="12"/>
  <c r="I40" i="12"/>
  <c r="I41" i="12"/>
  <c r="I42" i="12"/>
  <c r="I43" i="12"/>
  <c r="I44" i="12"/>
  <c r="I45" i="12"/>
  <c r="I46" i="12"/>
  <c r="I47" i="12"/>
  <c r="I48" i="12"/>
  <c r="I49" i="12"/>
  <c r="I50" i="12"/>
  <c r="I51" i="12"/>
  <c r="I52" i="12"/>
  <c r="I36" i="12"/>
  <c r="I31" i="12"/>
  <c r="I32" i="12"/>
  <c r="I33" i="12"/>
  <c r="I30" i="12"/>
  <c r="I21" i="12"/>
  <c r="I22" i="12"/>
  <c r="I23" i="12"/>
  <c r="I24" i="12"/>
  <c r="I25" i="12"/>
  <c r="I26" i="12"/>
  <c r="I27" i="12"/>
  <c r="I20" i="12"/>
  <c r="I12" i="12"/>
  <c r="I13" i="12"/>
  <c r="I14" i="12"/>
  <c r="I15" i="12"/>
  <c r="I16" i="12"/>
  <c r="I17" i="12"/>
  <c r="I11" i="12"/>
  <c r="I8" i="12"/>
  <c r="I7" i="12"/>
  <c r="I60" i="12"/>
  <c r="I16" i="3"/>
  <c r="I17" i="3"/>
  <c r="I18" i="3"/>
  <c r="I19" i="3"/>
  <c r="I20" i="3"/>
  <c r="I15" i="3"/>
  <c r="D21" i="3"/>
  <c r="H21" i="3"/>
  <c r="F69" i="32" l="1"/>
  <c r="D69" i="32"/>
  <c r="I99" i="32"/>
  <c r="J99" i="32" s="1"/>
  <c r="H68" i="32"/>
  <c r="H69" i="32" s="1"/>
  <c r="J67" i="32"/>
  <c r="J18" i="32"/>
  <c r="I68" i="32"/>
  <c r="I69" i="32" s="1"/>
  <c r="I100" i="32"/>
  <c r="J72" i="32"/>
  <c r="N7" i="32"/>
  <c r="N8" i="32" s="1"/>
  <c r="B68" i="32"/>
  <c r="J74" i="32"/>
  <c r="I21" i="3"/>
  <c r="B69" i="32" l="1"/>
  <c r="J68" i="32"/>
  <c r="C6" i="12" l="1"/>
  <c r="D6" i="12"/>
  <c r="E6" i="12"/>
  <c r="E10" i="12" s="1"/>
  <c r="F6" i="12"/>
  <c r="F10" i="12" s="1"/>
  <c r="F19" i="12" s="1"/>
  <c r="F29" i="12" s="1"/>
  <c r="F35" i="12" s="1"/>
  <c r="G6" i="12"/>
  <c r="H6" i="12"/>
  <c r="H10" i="12" s="1"/>
  <c r="H19" i="12" s="1"/>
  <c r="H29" i="12" s="1"/>
  <c r="H35" i="12" s="1"/>
  <c r="J7" i="12"/>
  <c r="J8" i="12"/>
  <c r="B9" i="12"/>
  <c r="C9" i="12"/>
  <c r="D9" i="12"/>
  <c r="E9" i="12"/>
  <c r="F9" i="12"/>
  <c r="G9" i="12"/>
  <c r="H9" i="12"/>
  <c r="C10" i="12"/>
  <c r="C19" i="12" s="1"/>
  <c r="C29" i="12" s="1"/>
  <c r="C35" i="12" s="1"/>
  <c r="D10" i="12"/>
  <c r="D19" i="12" s="1"/>
  <c r="D29" i="12" s="1"/>
  <c r="D35" i="12" s="1"/>
  <c r="G10" i="12"/>
  <c r="G19" i="12" s="1"/>
  <c r="G29" i="12" s="1"/>
  <c r="G35" i="12" s="1"/>
  <c r="J11" i="12"/>
  <c r="J12" i="12"/>
  <c r="J13" i="12"/>
  <c r="J14" i="12"/>
  <c r="J15" i="12"/>
  <c r="J16" i="12"/>
  <c r="J17" i="12"/>
  <c r="B18" i="12"/>
  <c r="C18" i="12"/>
  <c r="D18" i="12"/>
  <c r="E18" i="12"/>
  <c r="F18" i="12"/>
  <c r="G18" i="12"/>
  <c r="H18" i="12"/>
  <c r="J20" i="12"/>
  <c r="J21" i="12"/>
  <c r="J22" i="12"/>
  <c r="J23" i="12"/>
  <c r="B6" i="3"/>
  <c r="B7" i="3"/>
  <c r="D12" i="3"/>
  <c r="J24" i="12"/>
  <c r="J25" i="12"/>
  <c r="J26" i="12"/>
  <c r="J27" i="12"/>
  <c r="B28" i="12"/>
  <c r="C28" i="12"/>
  <c r="D28" i="12"/>
  <c r="E28" i="12"/>
  <c r="F28" i="12"/>
  <c r="G28" i="12"/>
  <c r="H28" i="12"/>
  <c r="J30" i="12"/>
  <c r="J31" i="12"/>
  <c r="J32" i="12"/>
  <c r="J33" i="12"/>
  <c r="B34" i="12"/>
  <c r="C34" i="12"/>
  <c r="E34" i="12"/>
  <c r="F34" i="12"/>
  <c r="G34" i="12"/>
  <c r="H34" i="12"/>
  <c r="J36" i="12"/>
  <c r="J37" i="12"/>
  <c r="J38" i="12"/>
  <c r="J39" i="12"/>
  <c r="J40" i="12"/>
  <c r="J41" i="12"/>
  <c r="B25" i="3"/>
  <c r="B26" i="3"/>
  <c r="B27" i="3"/>
  <c r="B28" i="3"/>
  <c r="B29" i="3"/>
  <c r="E19" i="12" l="1"/>
  <c r="E29" i="12" s="1"/>
  <c r="E35" i="12" s="1"/>
  <c r="B68" i="12"/>
  <c r="I34" i="12"/>
  <c r="I28" i="12"/>
  <c r="J28" i="12" s="1"/>
  <c r="I18" i="12"/>
  <c r="N6" i="12"/>
  <c r="J18" i="12"/>
  <c r="I9" i="12"/>
  <c r="J9" i="12" s="1"/>
  <c r="J34" i="12"/>
  <c r="H32" i="19" l="1"/>
  <c r="D32" i="19"/>
  <c r="H20" i="19"/>
  <c r="D23" i="19"/>
  <c r="F99" i="12"/>
  <c r="F100" i="12" s="1"/>
  <c r="B99" i="12"/>
  <c r="B100" i="12" s="1"/>
  <c r="H99" i="12"/>
  <c r="H100" i="12" s="1"/>
  <c r="C67" i="12"/>
  <c r="C68" i="12" s="1"/>
  <c r="D67" i="12"/>
  <c r="D68" i="12" s="1"/>
  <c r="D69" i="12" s="1"/>
  <c r="E67" i="12"/>
  <c r="E68" i="12" s="1"/>
  <c r="E69" i="12" s="1"/>
  <c r="F67" i="12"/>
  <c r="F68" i="12" s="1"/>
  <c r="G67" i="12"/>
  <c r="G68" i="12" s="1"/>
  <c r="H67" i="12"/>
  <c r="H68" i="12" s="1"/>
  <c r="H69" i="12" s="1"/>
  <c r="J58" i="12"/>
  <c r="J42" i="12"/>
  <c r="J52" i="12"/>
  <c r="C72" i="12"/>
  <c r="B72" i="12"/>
  <c r="C99" i="12"/>
  <c r="H5" i="12"/>
  <c r="H53" i="12"/>
  <c r="H59" i="12" s="1"/>
  <c r="H71" i="12" s="1"/>
  <c r="D5" i="12"/>
  <c r="E5" i="12"/>
  <c r="C5" i="12"/>
  <c r="C69" i="12" l="1"/>
  <c r="C100" i="12"/>
  <c r="I72" i="12"/>
  <c r="J72" i="12" l="1"/>
  <c r="B4" i="17" l="1"/>
  <c r="C19" i="21"/>
  <c r="D19" i="21" s="1"/>
  <c r="E19" i="21" s="1"/>
  <c r="F19" i="21" s="1"/>
  <c r="G19" i="21" s="1"/>
  <c r="H19" i="21" s="1"/>
  <c r="I19" i="21" s="1"/>
  <c r="J19" i="21" s="1"/>
  <c r="C41" i="21" s="1"/>
  <c r="C16" i="21"/>
  <c r="A10" i="22"/>
  <c r="A32" i="22" s="1"/>
  <c r="A9" i="22"/>
  <c r="A31" i="22" s="1"/>
  <c r="A10" i="21"/>
  <c r="A32" i="21" s="1"/>
  <c r="A9" i="21"/>
  <c r="A31" i="21" s="1"/>
  <c r="H22" i="20"/>
  <c r="N7" i="17"/>
  <c r="D16" i="21" l="1"/>
  <c r="E16" i="21" s="1"/>
  <c r="F16" i="21" s="1"/>
  <c r="G16" i="21" s="1"/>
  <c r="H16" i="21" s="1"/>
  <c r="I16" i="21" s="1"/>
  <c r="J16" i="21" s="1"/>
  <c r="C4" i="2"/>
  <c r="B3" i="17"/>
  <c r="C20" i="21"/>
  <c r="D41" i="21"/>
  <c r="E41" i="21" s="1"/>
  <c r="F41" i="21" s="1"/>
  <c r="G41" i="21" s="1"/>
  <c r="H41" i="21" s="1"/>
  <c r="I41" i="21" s="1"/>
  <c r="C19" i="22" s="1"/>
  <c r="D19" i="22" s="1"/>
  <c r="E19" i="22" s="1"/>
  <c r="F19" i="22" s="1"/>
  <c r="G19" i="22" s="1"/>
  <c r="H19" i="22" s="1"/>
  <c r="I19" i="22" s="1"/>
  <c r="J19" i="22" s="1"/>
  <c r="C41" i="22" s="1"/>
  <c r="D41" i="22" s="1"/>
  <c r="E41" i="22" s="1"/>
  <c r="F41" i="22" s="1"/>
  <c r="G41" i="22" s="1"/>
  <c r="H41" i="22" s="1"/>
  <c r="I41" i="22" s="1"/>
  <c r="C38" i="21" l="1"/>
  <c r="H42" i="21"/>
  <c r="H20" i="21"/>
  <c r="J20" i="21"/>
  <c r="I20" i="21"/>
  <c r="G42" i="21"/>
  <c r="G20" i="21"/>
  <c r="E42" i="21"/>
  <c r="C20" i="22"/>
  <c r="F42" i="21"/>
  <c r="F20" i="21"/>
  <c r="E20" i="21"/>
  <c r="D42" i="21"/>
  <c r="D20" i="21"/>
  <c r="C42" i="21"/>
  <c r="I42" i="21"/>
  <c r="C15" i="17"/>
  <c r="H12" i="20"/>
  <c r="C12" i="21" s="1"/>
  <c r="D12" i="21" s="1"/>
  <c r="E12" i="21" s="1"/>
  <c r="F12" i="21" s="1"/>
  <c r="G12" i="21" s="1"/>
  <c r="H12" i="21" s="1"/>
  <c r="I12" i="21" s="1"/>
  <c r="J12" i="21" s="1"/>
  <c r="C34" i="21" s="1"/>
  <c r="D34" i="21" s="1"/>
  <c r="E34" i="21" s="1"/>
  <c r="F34" i="21" s="1"/>
  <c r="G34" i="21" s="1"/>
  <c r="H34" i="21" s="1"/>
  <c r="I34" i="21" s="1"/>
  <c r="C12" i="22" s="1"/>
  <c r="D12" i="22" s="1"/>
  <c r="E12" i="22" s="1"/>
  <c r="F12" i="22" s="1"/>
  <c r="G12" i="22" s="1"/>
  <c r="H12" i="22" s="1"/>
  <c r="I12" i="22" s="1"/>
  <c r="J12" i="22" s="1"/>
  <c r="C34" i="22" s="1"/>
  <c r="D34" i="22" s="1"/>
  <c r="E34" i="22" s="1"/>
  <c r="F34" i="22" s="1"/>
  <c r="G34" i="22" s="1"/>
  <c r="H34" i="22" s="1"/>
  <c r="I34" i="22" s="1"/>
  <c r="H34" i="19"/>
  <c r="H35" i="19" s="1"/>
  <c r="E7" i="17"/>
  <c r="G5" i="12"/>
  <c r="G69" i="12" s="1"/>
  <c r="F5" i="12"/>
  <c r="F69" i="12" s="1"/>
  <c r="D99" i="12"/>
  <c r="D100" i="12" s="1"/>
  <c r="E99" i="12"/>
  <c r="E100" i="12" s="1"/>
  <c r="G99" i="12"/>
  <c r="G100" i="12" s="1"/>
  <c r="I53" i="12"/>
  <c r="I59" i="12" s="1"/>
  <c r="I71" i="12" s="1"/>
  <c r="J53" i="12"/>
  <c r="J59" i="12" s="1"/>
  <c r="J71" i="12" s="1"/>
  <c r="I61" i="12"/>
  <c r="J61" i="12" s="1"/>
  <c r="I62" i="12"/>
  <c r="J62" i="12" s="1"/>
  <c r="I63" i="12"/>
  <c r="J63" i="12" s="1"/>
  <c r="I64" i="12"/>
  <c r="J64" i="12" s="1"/>
  <c r="J54" i="12"/>
  <c r="J55" i="12"/>
  <c r="J56" i="12"/>
  <c r="J57" i="12"/>
  <c r="J45" i="12"/>
  <c r="J46" i="12"/>
  <c r="J47" i="12"/>
  <c r="J48" i="12"/>
  <c r="J49" i="12"/>
  <c r="J50" i="12"/>
  <c r="I65" i="12"/>
  <c r="J65" i="12" s="1"/>
  <c r="J51" i="12"/>
  <c r="J43" i="12"/>
  <c r="J44" i="12"/>
  <c r="J66" i="12"/>
  <c r="D38" i="21" l="1"/>
  <c r="N7" i="12"/>
  <c r="N8" i="12" s="1"/>
  <c r="J60" i="12"/>
  <c r="I67" i="12"/>
  <c r="I20" i="22"/>
  <c r="F20" i="22"/>
  <c r="H20" i="22"/>
  <c r="G20" i="22"/>
  <c r="J20" i="22"/>
  <c r="E20" i="22"/>
  <c r="D20" i="22"/>
  <c r="C42" i="22"/>
  <c r="H16" i="20"/>
  <c r="E38" i="21" l="1"/>
  <c r="C15" i="21"/>
  <c r="J67" i="12"/>
  <c r="I68" i="12"/>
  <c r="I42" i="22"/>
  <c r="H42" i="22"/>
  <c r="G42" i="22"/>
  <c r="F42" i="22"/>
  <c r="E42" i="22"/>
  <c r="D42" i="22"/>
  <c r="D15" i="21" l="1"/>
  <c r="E15" i="21" s="1"/>
  <c r="F15" i="21" s="1"/>
  <c r="G15" i="21" s="1"/>
  <c r="H15" i="21" s="1"/>
  <c r="I15" i="21" s="1"/>
  <c r="J15" i="21" s="1"/>
  <c r="F38" i="21"/>
  <c r="J68" i="12"/>
  <c r="I99" i="12"/>
  <c r="L9" i="17"/>
  <c r="J9" i="17"/>
  <c r="N8" i="17"/>
  <c r="N9" i="17" s="1"/>
  <c r="G7" i="20" s="1"/>
  <c r="G8" i="20" s="1"/>
  <c r="G10" i="20" s="1"/>
  <c r="E14" i="17"/>
  <c r="E13" i="17"/>
  <c r="E12" i="17"/>
  <c r="E11" i="17"/>
  <c r="E10" i="17"/>
  <c r="E9" i="17"/>
  <c r="E8" i="17"/>
  <c r="G13" i="20" l="1"/>
  <c r="C10" i="21"/>
  <c r="D10" i="21" s="1"/>
  <c r="E10" i="21" s="1"/>
  <c r="F10" i="21" s="1"/>
  <c r="G10" i="21" s="1"/>
  <c r="H10" i="21" s="1"/>
  <c r="I10" i="21" s="1"/>
  <c r="J10" i="21" s="1"/>
  <c r="C32" i="21" s="1"/>
  <c r="D32" i="21" s="1"/>
  <c r="E32" i="21" s="1"/>
  <c r="F32" i="21" s="1"/>
  <c r="G32" i="21" s="1"/>
  <c r="H32" i="21" s="1"/>
  <c r="I32" i="21" s="1"/>
  <c r="C10" i="22" s="1"/>
  <c r="D10" i="22" s="1"/>
  <c r="E10" i="22" s="1"/>
  <c r="F10" i="22" s="1"/>
  <c r="G10" i="22" s="1"/>
  <c r="H10" i="22" s="1"/>
  <c r="I10" i="22" s="1"/>
  <c r="J10" i="22" s="1"/>
  <c r="C32" i="22" s="1"/>
  <c r="D32" i="22" s="1"/>
  <c r="E32" i="22" s="1"/>
  <c r="F32" i="22" s="1"/>
  <c r="G32" i="22" s="1"/>
  <c r="H32" i="22" s="1"/>
  <c r="I32" i="22" s="1"/>
  <c r="C37" i="21"/>
  <c r="G38" i="21"/>
  <c r="J99" i="12"/>
  <c r="I100" i="12"/>
  <c r="E15" i="17"/>
  <c r="F7" i="20" s="1"/>
  <c r="D37" i="21" l="1"/>
  <c r="H38" i="21"/>
  <c r="H7" i="20"/>
  <c r="F8" i="20"/>
  <c r="E37" i="21" l="1"/>
  <c r="I38" i="21"/>
  <c r="F10" i="20"/>
  <c r="H8" i="20"/>
  <c r="F13" i="20" l="1"/>
  <c r="C9" i="21"/>
  <c r="F37" i="21"/>
  <c r="C16" i="22"/>
  <c r="D16" i="22" s="1"/>
  <c r="E16" i="22" s="1"/>
  <c r="F16" i="22" s="1"/>
  <c r="G16" i="22" s="1"/>
  <c r="H16" i="22" s="1"/>
  <c r="I16" i="22" s="1"/>
  <c r="J16" i="22" s="1"/>
  <c r="C38" i="22" s="1"/>
  <c r="H10" i="20"/>
  <c r="H13" i="20" s="1"/>
  <c r="H19" i="20" s="1"/>
  <c r="H24" i="20" s="1"/>
  <c r="D9" i="21" l="1"/>
  <c r="E9" i="21" s="1"/>
  <c r="F9" i="21" s="1"/>
  <c r="G9" i="21" s="1"/>
  <c r="H9" i="21" s="1"/>
  <c r="I9" i="21" s="1"/>
  <c r="J9" i="21" s="1"/>
  <c r="C31" i="21" s="1"/>
  <c r="D31" i="21" s="1"/>
  <c r="E31" i="21" s="1"/>
  <c r="F31" i="21" s="1"/>
  <c r="G31" i="21" s="1"/>
  <c r="H31" i="21" s="1"/>
  <c r="I31" i="21" s="1"/>
  <c r="C9" i="22" s="1"/>
  <c r="D9" i="22" s="1"/>
  <c r="E9" i="22" s="1"/>
  <c r="F9" i="22" s="1"/>
  <c r="G9" i="22" s="1"/>
  <c r="H9" i="22" s="1"/>
  <c r="I9" i="22" s="1"/>
  <c r="J9" i="22" s="1"/>
  <c r="C31" i="22" s="1"/>
  <c r="D31" i="22" s="1"/>
  <c r="E31" i="22" s="1"/>
  <c r="F31" i="22" s="1"/>
  <c r="G31" i="22" s="1"/>
  <c r="H31" i="22" s="1"/>
  <c r="I31" i="22" s="1"/>
  <c r="C11" i="21"/>
  <c r="C13" i="21" s="1"/>
  <c r="C18" i="21" s="1"/>
  <c r="G37" i="21"/>
  <c r="D38" i="22"/>
  <c r="H23" i="20"/>
  <c r="D11" i="21"/>
  <c r="D13" i="21" s="1"/>
  <c r="D18" i="21" s="1"/>
  <c r="D24" i="21" s="1"/>
  <c r="F53" i="12"/>
  <c r="F59" i="12" s="1"/>
  <c r="F71" i="12" s="1"/>
  <c r="C53" i="12"/>
  <c r="C59" i="12" s="1"/>
  <c r="C71" i="12" s="1"/>
  <c r="D53" i="12"/>
  <c r="D59" i="12" s="1"/>
  <c r="D71" i="12" s="1"/>
  <c r="A4" i="12"/>
  <c r="A3" i="12"/>
  <c r="C21" i="21" l="1"/>
  <c r="C22" i="21" s="1"/>
  <c r="C24" i="21"/>
  <c r="H37" i="21"/>
  <c r="D25" i="21"/>
  <c r="E38" i="22"/>
  <c r="C25" i="21"/>
  <c r="D21" i="21"/>
  <c r="D22" i="21" s="1"/>
  <c r="E11" i="21"/>
  <c r="E13" i="21" s="1"/>
  <c r="E18" i="21" s="1"/>
  <c r="G53" i="12"/>
  <c r="G59" i="12" s="1"/>
  <c r="G71" i="12" s="1"/>
  <c r="I37" i="21" l="1"/>
  <c r="F38" i="22"/>
  <c r="E24" i="21"/>
  <c r="E21" i="21"/>
  <c r="E22" i="21" s="1"/>
  <c r="F11" i="21"/>
  <c r="F13" i="21" s="1"/>
  <c r="F18" i="21" s="1"/>
  <c r="B11" i="4"/>
  <c r="C15" i="22" l="1"/>
  <c r="D15" i="22" s="1"/>
  <c r="E15" i="22" s="1"/>
  <c r="F15" i="22" s="1"/>
  <c r="G15" i="22" s="1"/>
  <c r="H15" i="22" s="1"/>
  <c r="I15" i="22" s="1"/>
  <c r="J15" i="22" s="1"/>
  <c r="C37" i="22" s="1"/>
  <c r="E25" i="21"/>
  <c r="G38" i="22"/>
  <c r="F24" i="21"/>
  <c r="F21" i="21"/>
  <c r="F22" i="21" s="1"/>
  <c r="G11" i="21"/>
  <c r="G13" i="21" s="1"/>
  <c r="G18" i="21" s="1"/>
  <c r="B12" i="4"/>
  <c r="D37" i="22" l="1"/>
  <c r="H38" i="22"/>
  <c r="F25" i="21"/>
  <c r="B5" i="12"/>
  <c r="G24" i="21"/>
  <c r="G21" i="21"/>
  <c r="G22" i="21" s="1"/>
  <c r="H11" i="21"/>
  <c r="H13" i="21" s="1"/>
  <c r="H18" i="21" s="1"/>
  <c r="E53" i="12"/>
  <c r="E59" i="12" s="1"/>
  <c r="E71" i="12" s="1"/>
  <c r="E45" i="3"/>
  <c r="E44" i="3"/>
  <c r="E37" i="22" l="1"/>
  <c r="B69" i="12"/>
  <c r="I69" i="12"/>
  <c r="G25" i="21"/>
  <c r="I38" i="22"/>
  <c r="I11" i="21"/>
  <c r="I13" i="21" s="1"/>
  <c r="I18" i="21" s="1"/>
  <c r="H24" i="21"/>
  <c r="H21" i="21"/>
  <c r="H22" i="21" s="1"/>
  <c r="F37" i="22" l="1"/>
  <c r="H25" i="21"/>
  <c r="J11" i="21"/>
  <c r="J13" i="21" s="1"/>
  <c r="J18" i="21" s="1"/>
  <c r="J24" i="21" s="1"/>
  <c r="I24" i="21"/>
  <c r="I21" i="21"/>
  <c r="I22" i="21" s="1"/>
  <c r="G37" i="22" l="1"/>
  <c r="J25" i="21"/>
  <c r="I25" i="21"/>
  <c r="J21" i="21"/>
  <c r="J22" i="21" s="1"/>
  <c r="C33" i="21"/>
  <c r="C35" i="21" s="1"/>
  <c r="C40" i="21" s="1"/>
  <c r="C46" i="21" l="1"/>
  <c r="C47" i="21" s="1"/>
  <c r="C43" i="21"/>
  <c r="C44" i="21" s="1"/>
  <c r="H37" i="22"/>
  <c r="D33" i="21"/>
  <c r="D35" i="21" s="1"/>
  <c r="D40" i="21" s="1"/>
  <c r="D43" i="21" s="1"/>
  <c r="I37" i="22" l="1"/>
  <c r="E33" i="21"/>
  <c r="E35" i="21" s="1"/>
  <c r="E40" i="21" s="1"/>
  <c r="E43" i="21" s="1"/>
  <c r="D46" i="21"/>
  <c r="D44" i="21"/>
  <c r="E46" i="21" l="1"/>
  <c r="E44" i="21"/>
  <c r="D47" i="21"/>
  <c r="F33" i="21"/>
  <c r="F35" i="21" s="1"/>
  <c r="F40" i="21" s="1"/>
  <c r="F43" i="21" s="1"/>
  <c r="F46" i="21" l="1"/>
  <c r="F44" i="21"/>
  <c r="G33" i="21"/>
  <c r="G35" i="21" s="1"/>
  <c r="G40" i="21" s="1"/>
  <c r="G43" i="21" s="1"/>
  <c r="E47" i="21"/>
  <c r="F47" i="21" l="1"/>
  <c r="G46" i="21"/>
  <c r="G44" i="21"/>
  <c r="H33" i="21"/>
  <c r="H35" i="21" s="1"/>
  <c r="H40" i="21" s="1"/>
  <c r="H43" i="21" s="1"/>
  <c r="I33" i="21" l="1"/>
  <c r="I35" i="21" s="1"/>
  <c r="I40" i="21" s="1"/>
  <c r="I43" i="21" s="1"/>
  <c r="H46" i="21"/>
  <c r="H44" i="21"/>
  <c r="I44" i="21" s="1"/>
  <c r="G47" i="21"/>
  <c r="H47" i="21" l="1"/>
  <c r="C11" i="22"/>
  <c r="I46" i="21"/>
  <c r="I47" i="21" s="1"/>
  <c r="C13" i="22" l="1"/>
  <c r="C18" i="22" s="1"/>
  <c r="D11" i="22"/>
  <c r="D13" i="22" s="1"/>
  <c r="D18" i="22" s="1"/>
  <c r="D21" i="22" s="1"/>
  <c r="C24" i="22" l="1"/>
  <c r="C25" i="22" s="1"/>
  <c r="C21" i="22"/>
  <c r="C22" i="22" s="1"/>
  <c r="D22" i="22" s="1"/>
  <c r="D24" i="22"/>
  <c r="E11" i="22"/>
  <c r="E13" i="22" s="1"/>
  <c r="E18" i="22" s="1"/>
  <c r="E21" i="22" s="1"/>
  <c r="D25" i="22" l="1"/>
  <c r="F11" i="22"/>
  <c r="F13" i="22" s="1"/>
  <c r="F18" i="22" s="1"/>
  <c r="F21" i="22" s="1"/>
  <c r="E24" i="22"/>
  <c r="E25" i="22" s="1"/>
  <c r="E22" i="22"/>
  <c r="G11" i="22" l="1"/>
  <c r="G13" i="22" s="1"/>
  <c r="G18" i="22" s="1"/>
  <c r="G21" i="22" s="1"/>
  <c r="F24" i="22"/>
  <c r="F22" i="22"/>
  <c r="F25" i="22" l="1"/>
  <c r="G24" i="22"/>
  <c r="G25" i="22" s="1"/>
  <c r="G22" i="22"/>
  <c r="H11" i="22"/>
  <c r="H13" i="22" s="1"/>
  <c r="H18" i="22" s="1"/>
  <c r="H21" i="22" s="1"/>
  <c r="I11" i="22" l="1"/>
  <c r="I13" i="22" s="1"/>
  <c r="I18" i="22" s="1"/>
  <c r="I21" i="22" s="1"/>
  <c r="H24" i="22"/>
  <c r="H22" i="22"/>
  <c r="H25" i="22" l="1"/>
  <c r="J11" i="22"/>
  <c r="J13" i="22" s="1"/>
  <c r="I24" i="22"/>
  <c r="I25" i="22" s="1"/>
  <c r="I22" i="22"/>
  <c r="J18" i="22" l="1"/>
  <c r="J21" i="22" s="1"/>
  <c r="J22" i="22" s="1"/>
  <c r="C33" i="22"/>
  <c r="C35" i="22" s="1"/>
  <c r="C40" i="22" s="1"/>
  <c r="C43" i="22" s="1"/>
  <c r="J24" i="22" l="1"/>
  <c r="J25" i="22" s="1"/>
  <c r="C46" i="22"/>
  <c r="C44" i="22"/>
  <c r="D33" i="22"/>
  <c r="D35" i="22" s="1"/>
  <c r="D40" i="22" s="1"/>
  <c r="C47" i="22" l="1"/>
  <c r="E33" i="22"/>
  <c r="E35" i="22" s="1"/>
  <c r="E40" i="22" s="1"/>
  <c r="D46" i="22"/>
  <c r="D43" i="22"/>
  <c r="D44" i="22" s="1"/>
  <c r="D47" i="22" l="1"/>
  <c r="F33" i="22"/>
  <c r="F35" i="22" s="1"/>
  <c r="F40" i="22" s="1"/>
  <c r="E46" i="22"/>
  <c r="E43" i="22"/>
  <c r="E44" i="22" s="1"/>
  <c r="E47" i="22" l="1"/>
  <c r="F46" i="22"/>
  <c r="F43" i="22"/>
  <c r="F44" i="22" s="1"/>
  <c r="G33" i="22"/>
  <c r="G35" i="22" s="1"/>
  <c r="G40" i="22" s="1"/>
  <c r="F47" i="22" l="1"/>
  <c r="G46" i="22"/>
  <c r="G43" i="22"/>
  <c r="G44" i="22" s="1"/>
  <c r="I33" i="22"/>
  <c r="I35" i="22" s="1"/>
  <c r="I40" i="22" s="1"/>
  <c r="H33" i="22"/>
  <c r="H35" i="22" s="1"/>
  <c r="H40" i="22" s="1"/>
  <c r="G47" i="22" l="1"/>
  <c r="H46" i="22"/>
  <c r="H47" i="22" s="1"/>
  <c r="H43" i="22"/>
  <c r="H44" i="22" s="1"/>
  <c r="I46" i="22"/>
  <c r="I43" i="22"/>
  <c r="I47" i="22" l="1"/>
  <c r="I44" i="22"/>
</calcChain>
</file>

<file path=xl/sharedStrings.xml><?xml version="1.0" encoding="utf-8"?>
<sst xmlns="http://schemas.openxmlformats.org/spreadsheetml/2006/main" count="770" uniqueCount="464">
  <si>
    <t>Affordable Housing Fund Program (AHFP)</t>
  </si>
  <si>
    <r>
      <rPr>
        <b/>
        <sz val="12"/>
        <rFont val="Calibri"/>
        <family val="2"/>
        <scheme val="minor"/>
      </rPr>
      <t xml:space="preserve">If the project is rehabilitation AND the site is located in the 100-year flood hazard zone, </t>
    </r>
    <r>
      <rPr>
        <sz val="12"/>
        <rFont val="Calibri"/>
        <family val="2"/>
        <scheme val="minor"/>
      </rPr>
      <t>the use of funds to mitigate flood hazards is permitted.  The use of permanent gap funds for activities other than flood mitigation is permissible if the project can evidence committed funds that are already designated for flood mitigation.</t>
    </r>
  </si>
  <si>
    <t>Information Page Only</t>
  </si>
  <si>
    <t>AFFORDABLE HOUSING FUND PROGRAM (AHFP)</t>
  </si>
  <si>
    <t>Type answer or click on shaded cells to activate drop down menu arrow to right of box.  Backspace to clear answer.</t>
  </si>
  <si>
    <t>Loan Amount Requested:</t>
  </si>
  <si>
    <t>Will relocation be required?</t>
  </si>
  <si>
    <t>Total Project Costs</t>
  </si>
  <si>
    <t>Costs</t>
  </si>
  <si>
    <t>Hard Construction Costs</t>
  </si>
  <si>
    <t>Soft Costs</t>
  </si>
  <si>
    <t>Total</t>
  </si>
  <si>
    <t>Status of Application</t>
  </si>
  <si>
    <t xml:space="preserve">Total </t>
  </si>
  <si>
    <t>Is the project over funded?</t>
  </si>
  <si>
    <t>Is the project under funded?</t>
  </si>
  <si>
    <t xml:space="preserve">Development Team Role(s) Titles </t>
  </si>
  <si>
    <t>Appraiser</t>
  </si>
  <si>
    <t>Engineer Environmental</t>
  </si>
  <si>
    <t>Surveyor</t>
  </si>
  <si>
    <t>Architect</t>
  </si>
  <si>
    <t>Consultant</t>
  </si>
  <si>
    <t>Attorney</t>
  </si>
  <si>
    <t>Include any positive or negative site characteristics (examples include but are not limited to proximity to shopping, schools, transportation and medical services, railroad tracks/crossings, airports and flood zones);</t>
  </si>
  <si>
    <t>A.</t>
  </si>
  <si>
    <t>Local governments and local government housing authorities;</t>
  </si>
  <si>
    <t>B.</t>
  </si>
  <si>
    <t>Nonprofit organizations recognized as exempt from federal income tax under Section 501(C)(3) of the Internal Revenue Code and that provide assistance to Low- and moderate- income citizens of this State;</t>
  </si>
  <si>
    <t>C.</t>
  </si>
  <si>
    <t>Regional or statewide housing assistance organizations that have been recognized as exempt under Section 501(C)(3) of the Internal Revenue Code and that provide assistance to low-and moderate-income citizens of this State.</t>
  </si>
  <si>
    <t>D.</t>
  </si>
  <si>
    <t>Is the applicant currently on HUD's Excluded Parties list?</t>
  </si>
  <si>
    <t>E.</t>
  </si>
  <si>
    <t>Has the applicant been on HUD's Excluded Parties list in the past?</t>
  </si>
  <si>
    <t>F.</t>
  </si>
  <si>
    <t>Does a third party accounting firm audit your organization's financial statements each year?</t>
  </si>
  <si>
    <t>G.</t>
  </si>
  <si>
    <t>Does the applicant have unresolved material audit findings, particularly related to funds management or compliance with federal program requirements, during the most recent three-year period?</t>
  </si>
  <si>
    <t>Date</t>
  </si>
  <si>
    <t>PROJECT NARRATIVE REQUIREMENTS</t>
  </si>
  <si>
    <t>DEVELOPMENT LOANS</t>
  </si>
  <si>
    <t>AVAILABILITY:</t>
  </si>
  <si>
    <t>FUNDING LIMIT:</t>
  </si>
  <si>
    <t>TERMS:</t>
  </si>
  <si>
    <r>
      <rPr>
        <b/>
        <sz val="12"/>
        <rFont val="Calibri"/>
        <family val="2"/>
        <scheme val="minor"/>
      </rPr>
      <t>PURPOSE</t>
    </r>
    <r>
      <rPr>
        <sz val="12"/>
        <rFont val="Calibri"/>
        <family val="2"/>
        <scheme val="minor"/>
      </rPr>
      <t xml:space="preserve">: </t>
    </r>
  </si>
  <si>
    <t>To provide financing for activities associated with the development and/or preservation of affordable housing</t>
  </si>
  <si>
    <t>Ongoing basis</t>
  </si>
  <si>
    <t>General Contractor</t>
  </si>
  <si>
    <t>Developer</t>
  </si>
  <si>
    <t>Land</t>
  </si>
  <si>
    <t>Earthwork</t>
  </si>
  <si>
    <t>Roads, Walks, and Paving</t>
  </si>
  <si>
    <t>Other</t>
  </si>
  <si>
    <t>Concrete</t>
  </si>
  <si>
    <t>Masonry</t>
  </si>
  <si>
    <t>Metals</t>
  </si>
  <si>
    <t>Rough Carpentry</t>
  </si>
  <si>
    <t>Finish Carpentry</t>
  </si>
  <si>
    <t>Insulation</t>
  </si>
  <si>
    <t>Roofing</t>
  </si>
  <si>
    <t>Sheet Metal</t>
  </si>
  <si>
    <t>Doors</t>
  </si>
  <si>
    <t>Windows</t>
  </si>
  <si>
    <t>Drywall</t>
  </si>
  <si>
    <t>Acoustical</t>
  </si>
  <si>
    <t>Resilient Flooring</t>
  </si>
  <si>
    <t>Painting/Decorating</t>
  </si>
  <si>
    <t>Specialties</t>
  </si>
  <si>
    <t>Cabinets</t>
  </si>
  <si>
    <t>Appliances</t>
  </si>
  <si>
    <t>Blinds/Shades</t>
  </si>
  <si>
    <t>Carpets</t>
  </si>
  <si>
    <t>Special Construction</t>
  </si>
  <si>
    <t>Elevators</t>
  </si>
  <si>
    <t>Plumbing and Hot Water</t>
  </si>
  <si>
    <t>Heat, Air and Ventilation</t>
  </si>
  <si>
    <t>Electrical</t>
  </si>
  <si>
    <t>Total Soft Costs</t>
  </si>
  <si>
    <t>Construction Insurance</t>
  </si>
  <si>
    <t>Construction Interest</t>
  </si>
  <si>
    <t>Construction Loan Fees</t>
  </si>
  <si>
    <t>Permanent Loan Fees</t>
  </si>
  <si>
    <t>Soft Cost Contingency</t>
  </si>
  <si>
    <t>Acquisition</t>
  </si>
  <si>
    <t>Developer Fee</t>
  </si>
  <si>
    <t>Taxes</t>
  </si>
  <si>
    <t xml:space="preserve">Enter All Sources of Funding </t>
  </si>
  <si>
    <t>Type answers below or include as a separate attachment titled per the Required Attachment Index (last tab)</t>
  </si>
  <si>
    <t>The West Virginia Housing Development Fund is an Equal Housing Opportunity Lender</t>
  </si>
  <si>
    <t>West Virginia Housing Development Fund</t>
  </si>
  <si>
    <t>5710 MacCorkle Avenue, SE</t>
  </si>
  <si>
    <t>Charleston, WV 25304</t>
  </si>
  <si>
    <t>The WVHDF reserves the right to accept or reject any application at its sole discretion.</t>
  </si>
  <si>
    <t>Development Loan Application</t>
  </si>
  <si>
    <t>APPLICATION INSTRUCTIONS</t>
  </si>
  <si>
    <r>
      <t xml:space="preserve">ELIGIBILITY: </t>
    </r>
    <r>
      <rPr>
        <sz val="12"/>
        <rFont val="Calibri"/>
        <family val="2"/>
        <scheme val="minor"/>
      </rPr>
      <t xml:space="preserve"> The following questions will be considered when determining each applicant's eligibility.  For more information on applicant eligibility, please refer to the AHFP guide on our website.</t>
    </r>
  </si>
  <si>
    <t>The Development Loan product purpose is to provide financing for activities associated with the development and/or preservation of affordable housing. Funds may be used for demolition only when associated with plans to move forward on an eligible housing project; may include Tax Incentive Programs for Acquisition only (e.g. , LIHTC Projects)</t>
  </si>
  <si>
    <r>
      <t xml:space="preserve">The Affordable Housing Fund Program (AHFP) is designed to provide financial assistance to eligible organizations which focus on providing and preserving affordable housing in West Virginia.  The AHFP's loan products (activities), loan purposes, funding limits and terms are outlined in the AHFP Program guide which can be downloaded from our website. </t>
    </r>
    <r>
      <rPr>
        <u/>
        <sz val="12"/>
        <color rgb="FF0070C0"/>
        <rFont val="Calibri"/>
        <family val="2"/>
        <scheme val="minor"/>
      </rPr>
      <t>https://www.wvhdf.com/programs/affordable-housing-fund</t>
    </r>
    <r>
      <rPr>
        <sz val="12"/>
        <color rgb="FF0070C0"/>
        <rFont val="Calibri"/>
        <family val="2"/>
        <scheme val="minor"/>
      </rPr>
      <t xml:space="preserve"> (copy and paste link to browser).</t>
    </r>
  </si>
  <si>
    <t>Applicant's organizational Strategic Plan / Long Term Plan</t>
  </si>
  <si>
    <t>N/A</t>
  </si>
  <si>
    <t xml:space="preserve">Contact Darlene King at Dking@wvhdf.com or 304-391-8673 for questions about this application. </t>
  </si>
  <si>
    <t>Up to 5% interest, LTV not to exceed 100%.  The repayment structure will be based on the type of project being financed and the associated risk.  The loan term shall not exceed 30 years. $200 nonrefundable application fee.  Loan renewal applications must be accompanied by a $100 nonrefundable application fee.</t>
  </si>
  <si>
    <t>Source 2</t>
  </si>
  <si>
    <t>Source 3</t>
  </si>
  <si>
    <t>Source 4</t>
  </si>
  <si>
    <t>Source 5</t>
  </si>
  <si>
    <t>Totals</t>
  </si>
  <si>
    <t>Total Hard Costs</t>
  </si>
  <si>
    <t>General Requirements</t>
  </si>
  <si>
    <t>Description</t>
  </si>
  <si>
    <t>Management Fee</t>
  </si>
  <si>
    <t>Legal</t>
  </si>
  <si>
    <t>Insurance</t>
  </si>
  <si>
    <t>Total Development Costs</t>
  </si>
  <si>
    <t xml:space="preserve"> </t>
  </si>
  <si>
    <t>Unit Size</t>
  </si>
  <si>
    <t>Number of Units</t>
  </si>
  <si>
    <t>Owner Monthly Rent</t>
  </si>
  <si>
    <t>Total Monthly Rent</t>
  </si>
  <si>
    <t>Select One</t>
  </si>
  <si>
    <t>Commercial Rental Units</t>
  </si>
  <si>
    <t>Unit Description</t>
  </si>
  <si>
    <t>Units Square Feet</t>
  </si>
  <si>
    <t>Tenant or Owner Utilities</t>
  </si>
  <si>
    <t>Total Monthly Rent for Commercial Units</t>
  </si>
  <si>
    <t>Construction Contingency</t>
  </si>
  <si>
    <t>Engineering Fees</t>
  </si>
  <si>
    <t>Project Consultant Fees</t>
  </si>
  <si>
    <t>Soil Boring, Envir. Survey, Lead-Based Paint Eval.</t>
  </si>
  <si>
    <t>Real Estate Attorney Fees</t>
  </si>
  <si>
    <t>Initial Rent-Up Reserve</t>
  </si>
  <si>
    <t>Initial Operating Reserve</t>
  </si>
  <si>
    <t>Initial Replacement Reserve</t>
  </si>
  <si>
    <t>Other Initial Project Reserves Costs</t>
  </si>
  <si>
    <t>Tenant Relocation Costs</t>
  </si>
  <si>
    <t>Marketing/Management</t>
  </si>
  <si>
    <t>Operating Expenses</t>
  </si>
  <si>
    <t>Other Project Administration &amp; Management Costs</t>
  </si>
  <si>
    <t xml:space="preserve">Demolition </t>
  </si>
  <si>
    <t>Site Utilities</t>
  </si>
  <si>
    <t>Project Sign</t>
  </si>
  <si>
    <t>Lawns and Planting</t>
  </si>
  <si>
    <t>Other site improvements</t>
  </si>
  <si>
    <t>Builder's Overhead</t>
  </si>
  <si>
    <t>Builder Profit</t>
  </si>
  <si>
    <t>Architect Design Fee</t>
  </si>
  <si>
    <t>Architect Inspection Fee</t>
  </si>
  <si>
    <t>Site Work</t>
  </si>
  <si>
    <t>BUDGET</t>
  </si>
  <si>
    <t>Builder's Bond / LOC Premium</t>
  </si>
  <si>
    <t>Other Construction/Rehabilitation Costs</t>
  </si>
  <si>
    <t>Architect / Engineering Fees</t>
  </si>
  <si>
    <t>Construction / Rehabilitation Costs</t>
  </si>
  <si>
    <t>Other Architectural / Engineering Fees</t>
  </si>
  <si>
    <t>Diff.</t>
  </si>
  <si>
    <t>Other Soft/Carrying Costs</t>
  </si>
  <si>
    <t>Permit Fees</t>
  </si>
  <si>
    <t>Capital Needs Assessment</t>
  </si>
  <si>
    <t>Tap and Impact Fees</t>
  </si>
  <si>
    <t>Accounting Fees / Cost Certification</t>
  </si>
  <si>
    <t>Other Legal Fees</t>
  </si>
  <si>
    <t>Title / Recording Fees</t>
  </si>
  <si>
    <t xml:space="preserve">Market Study </t>
  </si>
  <si>
    <t xml:space="preserve">Appraisal </t>
  </si>
  <si>
    <t xml:space="preserve">Survey </t>
  </si>
  <si>
    <t>Project Reserves</t>
  </si>
  <si>
    <t xml:space="preserve">Project Admin. &amp; Mgmt. Costs </t>
  </si>
  <si>
    <t>Other Administrative/Management Costs</t>
  </si>
  <si>
    <t>Rehabilitation of Existing Structures (Itemize below)</t>
  </si>
  <si>
    <t xml:space="preserve"> Monthly Rent</t>
  </si>
  <si>
    <t xml:space="preserve">PROJECT DETAILS - Continued </t>
  </si>
  <si>
    <t xml:space="preserve"> RESIDENTIAL BUDGET SOURCES AND USES</t>
  </si>
  <si>
    <t xml:space="preserve">a. Operating &amp; Maintenance </t>
  </si>
  <si>
    <t>c.  Administrative</t>
  </si>
  <si>
    <t>Annual Expense</t>
  </si>
  <si>
    <t>Janitor/Cleaning-Payroll/Contract</t>
  </si>
  <si>
    <t>Advertising</t>
  </si>
  <si>
    <t>Janitor/Cleaning-Supplies</t>
  </si>
  <si>
    <t>Security-Payroll/Contract</t>
  </si>
  <si>
    <t>Manager-Payroll</t>
  </si>
  <si>
    <t>Grounds-Payroll/Contract</t>
  </si>
  <si>
    <t>Office Staff-Payroll</t>
  </si>
  <si>
    <t>Grounds-Supplies</t>
  </si>
  <si>
    <t>Office-Supplies</t>
  </si>
  <si>
    <t>Maintenance-Payroll/Contract</t>
  </si>
  <si>
    <t>Maintenance-Supplies</t>
  </si>
  <si>
    <t>Auditing</t>
  </si>
  <si>
    <t>Decorating-Supplies</t>
  </si>
  <si>
    <t>Bookkeeping/Accounting Fees</t>
  </si>
  <si>
    <t>Elevator Maintenance</t>
  </si>
  <si>
    <t>Telephone/Answering Service</t>
  </si>
  <si>
    <t>Exterminating</t>
  </si>
  <si>
    <t>HVAC Maintenance</t>
  </si>
  <si>
    <t>Snow Removal</t>
  </si>
  <si>
    <t>Total Administrative</t>
  </si>
  <si>
    <t>Trash Removal</t>
  </si>
  <si>
    <t>d.  Taxes &amp; Insurance</t>
  </si>
  <si>
    <t>Total Operating &amp; Maintenance</t>
  </si>
  <si>
    <t>Real Estate Taxes*</t>
  </si>
  <si>
    <t>b.  Utilities</t>
  </si>
  <si>
    <t>Property &amp; Liability Insurance*</t>
  </si>
  <si>
    <t>Payroll Taxes</t>
  </si>
  <si>
    <t>Electricity</t>
  </si>
  <si>
    <t>Fidelity Bond</t>
  </si>
  <si>
    <t>Water</t>
  </si>
  <si>
    <t>Workers' Compensation</t>
  </si>
  <si>
    <t>Gas</t>
  </si>
  <si>
    <t>Health Insurance &amp; Employee Benefits</t>
  </si>
  <si>
    <t>Sewer</t>
  </si>
  <si>
    <t>Miscellaneous Taxes</t>
  </si>
  <si>
    <t>Miscellaneous Utilities</t>
  </si>
  <si>
    <t>Miscellaneous Insurance</t>
  </si>
  <si>
    <t>Total Utilities</t>
  </si>
  <si>
    <t>Total Taxes &amp; Insurance</t>
  </si>
  <si>
    <t>e.  Total Estimated Annual Expenses (a+b+c+d)</t>
  </si>
  <si>
    <t xml:space="preserve">f.  Total Estimated Annual Expenses/Total Number of Units:      </t>
  </si>
  <si>
    <t>*For each of these items, a property-specific estimate must be submitted with this Request.</t>
  </si>
  <si>
    <t>Misc.</t>
  </si>
  <si>
    <t>Provide estimated (based upon normalized operations) annual expense information all units in the property.  New construction and Adaptive Re-Use:  provide year-end operating information from a comparable project currently in operation.  Rehabilitation:  provide previous year-end operating information.</t>
  </si>
  <si>
    <t>Residential Rental Units</t>
  </si>
  <si>
    <t>Commercial</t>
  </si>
  <si>
    <t>Rental Units</t>
  </si>
  <si>
    <t>Gross Rents (From Item 31)</t>
  </si>
  <si>
    <t>Less:</t>
  </si>
  <si>
    <t>Vacancy Allowances</t>
  </si>
  <si>
    <t>Vacancy Percentages</t>
  </si>
  <si>
    <t>Net Rents:</t>
  </si>
  <si>
    <t>Other Income (Describe):</t>
  </si>
  <si>
    <t>Total Income:</t>
  </si>
  <si>
    <t>Total Expenses Other than Interest and Depreciation</t>
  </si>
  <si>
    <t>Less:  Additions to the Replacement Reserve</t>
  </si>
  <si>
    <t>Net Operating Income Before Interest and Depreciation</t>
  </si>
  <si>
    <t xml:space="preserve">Less:  </t>
  </si>
  <si>
    <t>Debt Service Coverage Ratio</t>
  </si>
  <si>
    <t>Estimated Annual Percentage of Increase for:</t>
  </si>
  <si>
    <t xml:space="preserve">or explain increase </t>
  </si>
  <si>
    <t>Commercial Rental Units:</t>
  </si>
  <si>
    <t>Other Income Sources:</t>
  </si>
  <si>
    <t>Operating Expenses:</t>
  </si>
  <si>
    <t>Additions to Replacement Reserve</t>
  </si>
  <si>
    <r>
      <t xml:space="preserve">Expenses </t>
    </r>
    <r>
      <rPr>
        <sz val="12"/>
        <rFont val="Calibri"/>
        <family val="2"/>
        <scheme val="minor"/>
      </rPr>
      <t>(From Item 32):</t>
    </r>
  </si>
  <si>
    <r>
      <t xml:space="preserve">Preservation Reserve Account </t>
    </r>
    <r>
      <rPr>
        <b/>
        <sz val="12"/>
        <rFont val="Calibri"/>
        <family val="2"/>
        <scheme val="minor"/>
      </rPr>
      <t>*</t>
    </r>
  </si>
  <si>
    <t>1 BR</t>
  </si>
  <si>
    <t>Residential Rental Units:</t>
  </si>
  <si>
    <t>Interest Rate</t>
  </si>
  <si>
    <t>Annual Debt Service</t>
  </si>
  <si>
    <t>Financing Type</t>
  </si>
  <si>
    <t>Financing Amount</t>
  </si>
  <si>
    <t>Submitted</t>
  </si>
  <si>
    <t>Commitment Date</t>
  </si>
  <si>
    <t>Source 6</t>
  </si>
  <si>
    <t>WVHDF AHFP (Darlene King)</t>
  </si>
  <si>
    <t xml:space="preserve">Organization Name </t>
  </si>
  <si>
    <t>Contact Name</t>
  </si>
  <si>
    <t>Contract Executed?</t>
  </si>
  <si>
    <t>Gap Financing</t>
  </si>
  <si>
    <t>Attach Statement</t>
  </si>
  <si>
    <t>30-Year Annual Cash Flow Projection</t>
  </si>
  <si>
    <t>Year 1</t>
  </si>
  <si>
    <t>Year 2</t>
  </si>
  <si>
    <t>Year 3</t>
  </si>
  <si>
    <t>Year 4</t>
  </si>
  <si>
    <t>Year 5</t>
  </si>
  <si>
    <t>Year 6</t>
  </si>
  <si>
    <t>Year 7</t>
  </si>
  <si>
    <t>Year 8</t>
  </si>
  <si>
    <t>Total Net Rent</t>
  </si>
  <si>
    <t>Total Other Income</t>
  </si>
  <si>
    <t>Less: Total Expenses Other than Interest and Depreciation</t>
  </si>
  <si>
    <t>Less: Additions Replacement Reserve</t>
  </si>
  <si>
    <t>Less: Preservation Reserve Account</t>
  </si>
  <si>
    <t>Less: Debt Service</t>
  </si>
  <si>
    <t>Cash Flow</t>
  </si>
  <si>
    <t>Cumulative Cash Flow</t>
  </si>
  <si>
    <t>Average Debt Service Coverage Ratio</t>
  </si>
  <si>
    <t>Year 9</t>
  </si>
  <si>
    <t>Year 10</t>
  </si>
  <si>
    <t>Year 11</t>
  </si>
  <si>
    <t>Year 12</t>
  </si>
  <si>
    <t>Year 13</t>
  </si>
  <si>
    <t>Year 14</t>
  </si>
  <si>
    <t>Year 15</t>
  </si>
  <si>
    <t xml:space="preserve">Cash Flow </t>
  </si>
  <si>
    <t>(Continued)  30-Year Annual Cash Flow Projection</t>
  </si>
  <si>
    <t>Year 16</t>
  </si>
  <si>
    <t>Year 17</t>
  </si>
  <si>
    <t>Year 18</t>
  </si>
  <si>
    <t>Year 19</t>
  </si>
  <si>
    <t>Year 20</t>
  </si>
  <si>
    <t>Year 21</t>
  </si>
  <si>
    <t>Year 22</t>
  </si>
  <si>
    <t>Year 23</t>
  </si>
  <si>
    <t>Year 24</t>
  </si>
  <si>
    <t>Year 25</t>
  </si>
  <si>
    <t>Year 26</t>
  </si>
  <si>
    <t>Year 27</t>
  </si>
  <si>
    <t>Year 28</t>
  </si>
  <si>
    <t>Year 29</t>
  </si>
  <si>
    <t>Year 30</t>
  </si>
  <si>
    <t>Full Year of Annualized Operations year 24 - 30</t>
  </si>
  <si>
    <t>Full Year of Annualized Operations Year 9 - 15</t>
  </si>
  <si>
    <t>Full Year of Annualized Operations  Year 1 - 8</t>
  </si>
  <si>
    <t xml:space="preserve">Debt Service Coverage Ratio </t>
  </si>
  <si>
    <t>* WVHDF HOME/HTF Sources.  For underwriting purposes and Debit Service Coverage Calculation, a HOME/HTF Preservation Reserve amount is considered a debt service amount.</t>
  </si>
  <si>
    <t xml:space="preserve">Authorization to Release Information </t>
  </si>
  <si>
    <t xml:space="preserve">Project Name:  </t>
  </si>
  <si>
    <t xml:space="preserve">Project Address:  </t>
  </si>
  <si>
    <t>To Whom It May Concern:</t>
  </si>
  <si>
    <t>a.</t>
  </si>
  <si>
    <t>b.</t>
  </si>
  <si>
    <t>The undersigned authorizes all funding sources for the Project to provide to the Fund any and all information and documentation requested by the Fund regarding the undersigned and/or Project.  Such information includes, but is not limited to, account history, length of business relationship, history or business relationship, credit worthiness, and the terms of or a copy of the financing commitment for the Project.  The Fund may address this authorization to any party named in the HOME and/or HTF loan application.</t>
  </si>
  <si>
    <t>c.</t>
  </si>
  <si>
    <t>A copy of this authorization may be accepted as an original.</t>
  </si>
  <si>
    <t>By</t>
  </si>
  <si>
    <t>Title</t>
  </si>
  <si>
    <t xml:space="preserve">Date </t>
  </si>
  <si>
    <t>The undersigned applied for an Affordable Housing Fund Program Development Loan from the West Virginia Housing Development Fund (the “Fund”) to finance a portion of the Project.  As part of the application process, the Fund may verify other sources of funding for the Project.</t>
  </si>
  <si>
    <t>Applicant</t>
  </si>
  <si>
    <t>Federal Tax ID #:</t>
  </si>
  <si>
    <t>Contact Email Address:</t>
  </si>
  <si>
    <t>Contact Phone Number:</t>
  </si>
  <si>
    <t>Contact Name &amp; Title:</t>
  </si>
  <si>
    <r>
      <t xml:space="preserve">Provide a brief summary of how the rents charged are determined. </t>
    </r>
    <r>
      <rPr>
        <b/>
        <sz val="12"/>
        <rFont val="Calibri"/>
        <family val="2"/>
        <scheme val="minor"/>
      </rPr>
      <t xml:space="preserve"> </t>
    </r>
  </si>
  <si>
    <t>Describe the housing and scope of work for the property that will be developed or rehabilitated.</t>
  </si>
  <si>
    <t>Costs incurred 6-months prior to the award date may be eligible for reimbursement.</t>
  </si>
  <si>
    <r>
      <rPr>
        <b/>
        <sz val="12"/>
        <rFont val="Calibri"/>
        <family val="2"/>
        <scheme val="minor"/>
      </rPr>
      <t>If the project is new construction AND the proposed site is in the 100-year flood hazard area,</t>
    </r>
    <r>
      <rPr>
        <b/>
        <sz val="12"/>
        <color rgb="FFFF0000"/>
        <rFont val="Calibri"/>
        <family val="2"/>
        <scheme val="minor"/>
      </rPr>
      <t xml:space="preserve"> STOP HERE.</t>
    </r>
    <r>
      <rPr>
        <sz val="16"/>
        <rFont val="Calibri"/>
        <family val="2"/>
        <scheme val="minor"/>
      </rPr>
      <t xml:space="preserve"> </t>
    </r>
    <r>
      <rPr>
        <sz val="12"/>
        <rFont val="Calibri"/>
        <family val="2"/>
        <scheme val="minor"/>
      </rPr>
      <t xml:space="preserve"> Proposed new construction sites in the 100-Year flood hazard zone are not eligible for funding.</t>
    </r>
  </si>
  <si>
    <t>Contact Persons for Above Sources</t>
  </si>
  <si>
    <t>PROJECT DETAILS</t>
  </si>
  <si>
    <t xml:space="preserve"> Funding and Project Information</t>
  </si>
  <si>
    <t>Unit Size Configuration:</t>
  </si>
  <si>
    <t># of Bedrooms</t>
  </si>
  <si>
    <t># of units</t>
  </si>
  <si>
    <t xml:space="preserve">This project is: </t>
  </si>
  <si>
    <t>**Is this project currently occupied?</t>
  </si>
  <si>
    <t>New Construction</t>
  </si>
  <si>
    <t>**Rehabilitation</t>
  </si>
  <si>
    <t>Property Owner Name</t>
  </si>
  <si>
    <t>Full Principal Office Address:</t>
  </si>
  <si>
    <r>
      <t>Full Mailing</t>
    </r>
    <r>
      <rPr>
        <b/>
        <sz val="12"/>
        <rFont val="Calibri"/>
        <family val="2"/>
        <scheme val="minor"/>
      </rPr>
      <t xml:space="preserve"> </t>
    </r>
    <r>
      <rPr>
        <sz val="12"/>
        <rFont val="Calibri"/>
        <family val="2"/>
        <scheme val="minor"/>
      </rPr>
      <t>Address:</t>
    </r>
  </si>
  <si>
    <t>Print Name and Title Above</t>
  </si>
  <si>
    <t>Sign Here</t>
  </si>
  <si>
    <t>Unique Entity ID #:</t>
  </si>
  <si>
    <t>PREAPPLICATION</t>
  </si>
  <si>
    <t>Project Name (type name):</t>
  </si>
  <si>
    <t>Project Address(es):</t>
  </si>
  <si>
    <t>Project Counties:</t>
  </si>
  <si>
    <t>List Parcel ID#'s that make up site (separate by comma):</t>
  </si>
  <si>
    <t>Total Development/Project Costs:</t>
  </si>
  <si>
    <t>Total # of units (all types):</t>
  </si>
  <si>
    <t>Left blank intentionally</t>
  </si>
  <si>
    <t>Type of Construction (choose one):</t>
  </si>
  <si>
    <t>Site Size (acres)</t>
  </si>
  <si>
    <t># of buildings (type answer):</t>
  </si>
  <si>
    <t># of residential rental units:</t>
  </si>
  <si>
    <r>
      <t xml:space="preserve">Will the target market be at or below 115% of the Area Median Income as published by HUD and as adjusted for household size (AMI)?  </t>
    </r>
    <r>
      <rPr>
        <u/>
        <sz val="12"/>
        <color rgb="FF0070C0"/>
        <rFont val="Calibri"/>
        <family val="2"/>
        <scheme val="minor"/>
      </rPr>
      <t>https://www.huduser.gov/portal/datasets/il.html</t>
    </r>
  </si>
  <si>
    <t>Will there be a management office on site?</t>
  </si>
  <si>
    <t>What company will manage the units?</t>
  </si>
  <si>
    <t>As is value of property:</t>
  </si>
  <si>
    <t>As complete value of property:</t>
  </si>
  <si>
    <t>Any commercial space?</t>
  </si>
  <si>
    <t>If yes, total commercial square feet?</t>
  </si>
  <si>
    <t># of commercial units</t>
  </si>
  <si>
    <t>Is Demolition Required?</t>
  </si>
  <si>
    <t>Is the development portion of the site located in the 100-year flood hazard area?</t>
  </si>
  <si>
    <t>If your project has incurred costs already, how long ago did your project start incurring costs?</t>
  </si>
  <si>
    <t>If yes, describe:</t>
  </si>
  <si>
    <t>Does the site have water features?  (Examples: Swimming pool, wetland, pond, other)</t>
  </si>
  <si>
    <t>Type of Affordable Housing:</t>
  </si>
  <si>
    <t>Select</t>
  </si>
  <si>
    <t>Explain any environmental mitigation here.</t>
  </si>
  <si>
    <t>Go to next page.</t>
  </si>
  <si>
    <t>WVHDF AHFP Requested</t>
  </si>
  <si>
    <t>New Structures (Itemize Below)</t>
  </si>
  <si>
    <t>New / Rehabilitation of Existing Structures (Itemize the schedule of values below for the lump sum figures entered above)</t>
  </si>
  <si>
    <t>Hard Cost Itemizations</t>
  </si>
  <si>
    <t>These amounts autopopulate from Project Details 2</t>
  </si>
  <si>
    <t>TOTAL RESIDENTIAL DEVELOPMENT COSTS</t>
  </si>
  <si>
    <t>Total Project Budget</t>
  </si>
  <si>
    <t>Select one</t>
  </si>
  <si>
    <t>Each product application requires a $200 non-refundable application fee</t>
  </si>
  <si>
    <t>2.   Access your project's Team and send a post confirming you have access.</t>
  </si>
  <si>
    <r>
      <t>On April 4, 2022, the</t>
    </r>
    <r>
      <rPr>
        <b/>
        <sz val="12"/>
        <color rgb="FF111111"/>
        <rFont val="Calibri"/>
        <family val="2"/>
      </rPr>
      <t> unique entity identifier</t>
    </r>
    <r>
      <rPr>
        <sz val="12"/>
        <color rgb="FF111111"/>
        <rFont val="Calibri"/>
        <family val="2"/>
      </rPr>
      <t> used across the federal government changed from the DUNS Number to the</t>
    </r>
    <r>
      <rPr>
        <b/>
        <sz val="12"/>
        <color rgb="FF111111"/>
        <rFont val="Calibri"/>
        <family val="2"/>
      </rPr>
      <t> Unique Entity ID</t>
    </r>
    <r>
      <rPr>
        <sz val="12"/>
        <color rgb="FF111111"/>
        <rFont val="Calibri"/>
        <family val="2"/>
      </rPr>
      <t xml:space="preserve"> ( </t>
    </r>
    <r>
      <rPr>
        <b/>
        <sz val="12"/>
        <color rgb="FF111111"/>
        <rFont val="Calibri"/>
        <family val="2"/>
      </rPr>
      <t>UEI#</t>
    </r>
    <r>
      <rPr>
        <sz val="12"/>
        <color rgb="FF111111"/>
        <rFont val="Calibri"/>
        <family val="2"/>
      </rPr>
      <t xml:space="preserve"> generated by SAM.gov). The</t>
    </r>
    <r>
      <rPr>
        <b/>
        <sz val="12"/>
        <color rgb="FF111111"/>
        <rFont val="Calibri"/>
        <family val="2"/>
      </rPr>
      <t> UEI#</t>
    </r>
    <r>
      <rPr>
        <sz val="12"/>
        <color rgb="FF111111"/>
        <rFont val="Calibri"/>
        <family val="2"/>
      </rPr>
      <t xml:space="preserve"> is a 12-character alphanumeric ID.  If the applicant is not yet registered with SAM.gov, enter "Not Registered", otherwise, enter your UEI#.  </t>
    </r>
  </si>
  <si>
    <t>Type answer here or provide attachment.</t>
  </si>
  <si>
    <t>Term (years)</t>
  </si>
  <si>
    <t>Monthly Payment</t>
  </si>
  <si>
    <t>Property Owner (Applicant/Borrower)</t>
  </si>
  <si>
    <t xml:space="preserve">Provide a brief and broad overview statement of the Project. </t>
  </si>
  <si>
    <t># / Email</t>
  </si>
  <si>
    <t>304-391-8673 / dking@wvhdf.com</t>
  </si>
  <si>
    <t>COMMERCIAL BUDGET SOURCES AND USES (AHFP funds are not eligible for commercial costs)</t>
  </si>
  <si>
    <t>PROPERTY INCOME</t>
  </si>
  <si>
    <t>PROPERTY ANNUAL EXPENSES</t>
  </si>
  <si>
    <t>Other Monthly Residential Income</t>
  </si>
  <si>
    <t>PROPERTY CASH FLOW (YEAR 1)</t>
  </si>
  <si>
    <t>Total Income</t>
  </si>
  <si>
    <t>Year 1 from Property Cash Flow H23.  Years 2 through 30 calculated using annual percentage increases from Property Cash Flow Page.</t>
  </si>
  <si>
    <t>Debt Service (Project Details 2, I25)</t>
  </si>
  <si>
    <t>ANNUAL CASH FLOW (Year 1 - 15)</t>
  </si>
  <si>
    <t>ANNUAL CASH FLOW (Year 16-30)</t>
  </si>
  <si>
    <t>Full Year of Annualized Operations Year 16 - 30</t>
  </si>
  <si>
    <t>Loan amounts based on funding availability. Disbursed on a monthly basis (24-month draw period)</t>
  </si>
  <si>
    <t>Other Monthly Commercial Income</t>
  </si>
  <si>
    <t>REQUIRED ATTACHMENTS - SEE LEGEND</t>
  </si>
  <si>
    <t>1a</t>
  </si>
  <si>
    <t>Signed Pre-application pages (2)</t>
  </si>
  <si>
    <t>Choose One</t>
  </si>
  <si>
    <t>1b</t>
  </si>
  <si>
    <t>XX/XX/XX</t>
  </si>
  <si>
    <t>Applying organization's W9 (if you have never received an award from WVHDF).</t>
  </si>
  <si>
    <t>Applicant's business registration certificate</t>
  </si>
  <si>
    <t xml:space="preserve">IRS EIN Dept. of Treasury </t>
  </si>
  <si>
    <t>Organizational Bylaws or Formation Documents as applicable to governmental agencies</t>
  </si>
  <si>
    <t>Current Organizational Résumé for the applying entity outlining requirements, if any, as listed on scoring pages.</t>
  </si>
  <si>
    <t>Audited Financial Statements - most recent three years (if the most recent year's audit is not completed, provide company prepared through end of prior year and YTD)</t>
  </si>
  <si>
    <t>2.37a</t>
  </si>
  <si>
    <t xml:space="preserve">Most recent three years of 990 filing. If any are not available, provide a statement of reason. </t>
  </si>
  <si>
    <t xml:space="preserve">Applicant's current year operating budget with YTD actual </t>
  </si>
  <si>
    <t>3.01a</t>
  </si>
  <si>
    <t>3.18a</t>
  </si>
  <si>
    <t>3.21a</t>
  </si>
  <si>
    <t>4.01b</t>
  </si>
  <si>
    <t>4.01c</t>
  </si>
  <si>
    <r>
      <t xml:space="preserve">Professional Reports.  </t>
    </r>
    <r>
      <rPr>
        <sz val="12"/>
        <color theme="1"/>
        <rFont val="Calibri"/>
        <family val="2"/>
        <scheme val="minor"/>
      </rPr>
      <t xml:space="preserve">The Affordable Housing Fund Program will not require these documents to be engaged. If other funding sources require them, we would like to receive a copy. Provide a statement of reason if not applicable to your project and/or if not yet available. </t>
    </r>
  </si>
  <si>
    <t>Reserved</t>
  </si>
  <si>
    <t>ORGANIZATIONAL DOCUMENTS</t>
  </si>
  <si>
    <t>Narrative (follow instructions narrative tab)</t>
  </si>
  <si>
    <t>Aerial site map clearly defining the subject property</t>
  </si>
  <si>
    <t>On site photographs of subject property</t>
  </si>
  <si>
    <t>Anticipated draw schedule if awarded funds</t>
  </si>
  <si>
    <t>Project's Audited Financial Statements (preferred) for most recent three year period. If not available, provide company prepared and YTD.</t>
  </si>
  <si>
    <t>Copy of project wait list (existing properties)</t>
  </si>
  <si>
    <t>Three most recent months rent rolls (existing properties)</t>
  </si>
  <si>
    <t xml:space="preserve">Project Proforma with income, expenses, and cash flow over at  least 15 years (Tab in workbook) - Include Proforma statement </t>
  </si>
  <si>
    <t xml:space="preserve">Evidence of Site Control (non expired). </t>
  </si>
  <si>
    <t>Site plan including set-back lines (new construction or change in existing footprint for existing projects)</t>
  </si>
  <si>
    <t>Evidence of Builder's Risk Insurance.</t>
  </si>
  <si>
    <t xml:space="preserve">Evidence of Subject Property Insurance (existing projects).  </t>
  </si>
  <si>
    <t>Evidence of Owner's General Liability Insurance</t>
  </si>
  <si>
    <r>
      <t xml:space="preserve">WV flood map for subject property (ies): </t>
    </r>
    <r>
      <rPr>
        <sz val="12"/>
        <color rgb="FF0070C0"/>
        <rFont val="Calibri"/>
        <family val="2"/>
        <scheme val="minor"/>
      </rPr>
      <t>https://www.mapwv.gov/flood/map/</t>
    </r>
  </si>
  <si>
    <t>Evidence of Flood Insurance if applicable.</t>
  </si>
  <si>
    <t>WV General Contractor's license</t>
  </si>
  <si>
    <t>Funding Source Commitments</t>
  </si>
  <si>
    <r>
      <t xml:space="preserve">Property / Project Documents </t>
    </r>
    <r>
      <rPr>
        <b/>
        <sz val="12"/>
        <color rgb="FFFF0000"/>
        <rFont val="Calibri"/>
        <family val="2"/>
        <scheme val="minor"/>
      </rPr>
      <t>(Provide a statement of reason if not applicable to your project or if not yet available. You may consolidate all statements into one attachment)</t>
    </r>
  </si>
  <si>
    <t>Plans and Specifications</t>
  </si>
  <si>
    <t>Copies of project's contract(s), estimates, and/or consultant agreements</t>
  </si>
  <si>
    <t xml:space="preserve"> If the budgeted activities include technical equipment for the applying organization, provide an outline of the type of equipment and purpose.</t>
  </si>
  <si>
    <t>Building permits or will-issue letters</t>
  </si>
  <si>
    <t>Physical/Certified Needs Assessment (existing properties, rehabilitation)</t>
  </si>
  <si>
    <t>City, County, or State Fire Marshal Plan Review</t>
  </si>
  <si>
    <t>Owner/Architect Contract</t>
  </si>
  <si>
    <t>Ingress/Egress permits (new construction)</t>
  </si>
  <si>
    <t>Phase 1 ESA (new construction)</t>
  </si>
  <si>
    <t>Lead Based Paint Report (rehabilitation and/or demolitions)</t>
  </si>
  <si>
    <t>Asbestos Report (rehabilitations and/or demolitions)</t>
  </si>
  <si>
    <t>As Complete Appraisal (new construction)</t>
  </si>
  <si>
    <t>Market Study (new construction)</t>
  </si>
  <si>
    <t>Geotechnical Report (new construction)</t>
  </si>
  <si>
    <t>State Historic Preservation Clearance (new construction)</t>
  </si>
  <si>
    <t xml:space="preserve">1.  Complete, print, sign, date and email the Preapplication tab to dking@wvhdf.com.  A Microsoft Team will be created for submission of your complete application.  </t>
  </si>
  <si>
    <t>5. Processing will begin when both the application fee and the Team post are received.</t>
  </si>
  <si>
    <t>3. Create a Team post stating you have submitted all application documents and the application is ready for review.</t>
  </si>
  <si>
    <t>4. Mail the $200 applicaction fee per the instructions below.</t>
  </si>
  <si>
    <t>ATTN: Accounting AHFP Repayable</t>
  </si>
  <si>
    <r>
      <rPr>
        <b/>
        <i/>
        <sz val="12"/>
        <rFont val="Calibri"/>
        <family val="2"/>
        <scheme val="minor"/>
      </rPr>
      <t xml:space="preserve">Make checks payable to:  </t>
    </r>
    <r>
      <rPr>
        <i/>
        <sz val="12"/>
        <rFont val="Calibri"/>
        <family val="2"/>
        <scheme val="minor"/>
      </rPr>
      <t xml:space="preserve">West Virginia Housing Development Fund. </t>
    </r>
    <r>
      <rPr>
        <b/>
        <i/>
        <sz val="12"/>
        <rFont val="Calibri"/>
        <family val="2"/>
        <scheme val="minor"/>
      </rPr>
      <t xml:space="preserve">MEMO: </t>
    </r>
    <r>
      <rPr>
        <i/>
        <sz val="12"/>
        <rFont val="Calibri"/>
        <family val="2"/>
        <scheme val="minor"/>
      </rPr>
      <t xml:space="preserve"> AHFP Repayable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</si>
</sst>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5" formatCode="&quot;$&quot;#,##0_);\(&quot;$&quot;#,##0\)"/>
    <numFmt numFmtId="6" formatCode="&quot;$&quot;#,##0_);[Red]\(&quot;$&quot;#,##0\)"/>
    <numFmt numFmtId="7" formatCode="&quot;$&quot;#,##0.00_);\(&quot;$&quot;#,##0.00\)"/>
    <numFmt numFmtId="42" formatCode="_(&quot;$&quot;* #,##0_);_(&quot;$&quot;* \(#,##0\);_(&quot;$&quot;* &quot;-&quot;_);_(@_)"/>
    <numFmt numFmtId="44" formatCode="_(&quot;$&quot;* #,##0.00_);_(&quot;$&quot;* \(#,##0.00\);_(&quot;$&quot;* &quot;-&quot;??_);_(@_)"/>
    <numFmt numFmtId="164" formatCode="_(&quot;$&quot;* #,##0.00_);_(&quot;$&quot;* \(#,##0.00\);_(&quot;$&quot;* &quot;-&quot;_);_(@_)"/>
    <numFmt numFmtId="165" formatCode="_(&quot;$&quot;* #,##0_);_(&quot;$&quot;* \(#,##0\);_(&quot;$&quot;* &quot;-&quot;??_);_(@_)"/>
    <numFmt numFmtId="166" formatCode="&quot;$&quot;#,##0"/>
    <numFmt numFmtId="167" formatCode="[$-409]mmmm\ d\,\ yyyy;@"/>
  </numFmts>
  <fonts count="57">
    <font>
      <sz val="11"/>
      <color theme="1"/>
      <name val="Calibri"/>
      <family val="2"/>
      <scheme val="minor"/>
    </font>
    <font>
      <sz val="11"/>
      <color theme="1"/>
      <name val="Calibri"/>
      <family val="2"/>
      <scheme val="minor"/>
    </font>
    <font>
      <sz val="20"/>
      <color theme="1"/>
      <name val="Calibri"/>
      <family val="2"/>
      <scheme val="minor"/>
    </font>
    <font>
      <b/>
      <sz val="16"/>
      <name val="Calibri"/>
      <family val="2"/>
      <scheme val="minor"/>
    </font>
    <font>
      <sz val="12"/>
      <name val="Calibri"/>
      <family val="2"/>
      <scheme val="minor"/>
    </font>
    <font>
      <b/>
      <sz val="12"/>
      <name val="Calibri"/>
      <family val="2"/>
      <scheme val="minor"/>
    </font>
    <font>
      <i/>
      <sz val="12"/>
      <name val="Calibri"/>
      <family val="2"/>
      <scheme val="minor"/>
    </font>
    <font>
      <b/>
      <sz val="12"/>
      <color rgb="FFFF0000"/>
      <name val="Calibri"/>
      <family val="2"/>
      <scheme val="minor"/>
    </font>
    <font>
      <sz val="16"/>
      <name val="Calibri"/>
      <family val="2"/>
      <scheme val="minor"/>
    </font>
    <font>
      <i/>
      <sz val="14"/>
      <color theme="1"/>
      <name val="Calibri"/>
      <family val="2"/>
      <scheme val="minor"/>
    </font>
    <font>
      <b/>
      <sz val="20"/>
      <name val="Calibri"/>
      <family val="2"/>
      <scheme val="minor"/>
    </font>
    <font>
      <b/>
      <sz val="10"/>
      <name val="Calibri"/>
      <family val="2"/>
      <scheme val="minor"/>
    </font>
    <font>
      <sz val="11"/>
      <name val="Calibri"/>
      <family val="2"/>
      <scheme val="minor"/>
    </font>
    <font>
      <sz val="10"/>
      <name val="Calibri"/>
      <family val="2"/>
      <scheme val="minor"/>
    </font>
    <font>
      <b/>
      <sz val="11"/>
      <name val="Calibri"/>
      <family val="2"/>
      <scheme val="minor"/>
    </font>
    <font>
      <b/>
      <i/>
      <sz val="14"/>
      <color theme="1" tint="0.499984740745262"/>
      <name val="Calibri"/>
      <family val="2"/>
      <scheme val="minor"/>
    </font>
    <font>
      <b/>
      <i/>
      <sz val="12"/>
      <color theme="1" tint="0.499984740745262"/>
      <name val="Calibri"/>
      <family val="2"/>
      <scheme val="minor"/>
    </font>
    <font>
      <b/>
      <sz val="14"/>
      <name val="Calibri"/>
      <family val="2"/>
      <scheme val="minor"/>
    </font>
    <font>
      <u/>
      <sz val="11"/>
      <color theme="10"/>
      <name val="Calibri"/>
      <family val="2"/>
      <scheme val="minor"/>
    </font>
    <font>
      <b/>
      <sz val="11"/>
      <color theme="0" tint="-0.499984740745262"/>
      <name val="Calibri"/>
      <family val="2"/>
      <scheme val="minor"/>
    </font>
    <font>
      <sz val="14"/>
      <color theme="1"/>
      <name val="Calibri"/>
      <family val="2"/>
      <scheme val="minor"/>
    </font>
    <font>
      <b/>
      <sz val="12"/>
      <color theme="1"/>
      <name val="Calibri"/>
      <family val="2"/>
      <scheme val="minor"/>
    </font>
    <font>
      <sz val="12"/>
      <color theme="1"/>
      <name val="Calibri"/>
      <family val="2"/>
      <scheme val="minor"/>
    </font>
    <font>
      <b/>
      <i/>
      <sz val="12"/>
      <name val="Calibri"/>
      <family val="2"/>
      <scheme val="minor"/>
    </font>
    <font>
      <b/>
      <sz val="36"/>
      <name val="Calibri"/>
      <family val="2"/>
      <scheme val="minor"/>
    </font>
    <font>
      <b/>
      <sz val="50"/>
      <name val="Calibri"/>
      <family val="2"/>
      <scheme val="minor"/>
    </font>
    <font>
      <b/>
      <sz val="26"/>
      <name val="Calibri"/>
      <family val="2"/>
      <scheme val="minor"/>
    </font>
    <font>
      <sz val="12"/>
      <color rgb="FF0070C0"/>
      <name val="Calibri"/>
      <family val="2"/>
      <scheme val="minor"/>
    </font>
    <font>
      <i/>
      <sz val="12"/>
      <color theme="1"/>
      <name val="Calibri"/>
      <family val="2"/>
      <scheme val="minor"/>
    </font>
    <font>
      <u/>
      <sz val="12"/>
      <color rgb="FF0070C0"/>
      <name val="Calibri"/>
      <family val="2"/>
      <scheme val="minor"/>
    </font>
    <font>
      <i/>
      <sz val="11"/>
      <color theme="1"/>
      <name val="Calibri"/>
      <family val="2"/>
      <scheme val="minor"/>
    </font>
    <font>
      <b/>
      <sz val="11"/>
      <color theme="1"/>
      <name val="Calibri"/>
      <family val="2"/>
      <scheme val="minor"/>
    </font>
    <font>
      <sz val="12"/>
      <name val="Arial MT"/>
    </font>
    <font>
      <sz val="10"/>
      <name val="Geneva"/>
    </font>
    <font>
      <b/>
      <sz val="10"/>
      <name val="Arial Narrow"/>
      <family val="2"/>
    </font>
    <font>
      <sz val="10"/>
      <name val="Arial Narrow"/>
      <family val="2"/>
    </font>
    <font>
      <b/>
      <sz val="12"/>
      <name val="Arial Narrow"/>
      <family val="2"/>
    </font>
    <font>
      <sz val="12"/>
      <name val="Arial Narrow"/>
      <family val="2"/>
    </font>
    <font>
      <b/>
      <sz val="11"/>
      <color theme="0" tint="-0.34998626667073579"/>
      <name val="Calibri"/>
      <family val="2"/>
      <scheme val="minor"/>
    </font>
    <font>
      <sz val="11"/>
      <color theme="0" tint="-0.34998626667073579"/>
      <name val="Calibri"/>
      <family val="2"/>
      <scheme val="minor"/>
    </font>
    <font>
      <sz val="8"/>
      <name val="Calibri"/>
      <family val="2"/>
      <scheme val="minor"/>
    </font>
    <font>
      <b/>
      <sz val="12"/>
      <name val="Calibri"/>
      <family val="2"/>
    </font>
    <font>
      <sz val="12"/>
      <name val="Calibri"/>
      <family val="2"/>
    </font>
    <font>
      <b/>
      <sz val="12"/>
      <color theme="0"/>
      <name val="Calibri"/>
      <family val="2"/>
    </font>
    <font>
      <b/>
      <i/>
      <sz val="12"/>
      <name val="Calibri"/>
      <family val="2"/>
    </font>
    <font>
      <b/>
      <i/>
      <sz val="11"/>
      <name val="Calibri"/>
      <family val="2"/>
    </font>
    <font>
      <b/>
      <sz val="18"/>
      <color rgb="FF111111"/>
      <name val="Calibri"/>
      <family val="2"/>
    </font>
    <font>
      <b/>
      <sz val="18"/>
      <name val="Calibri"/>
      <family val="2"/>
    </font>
    <font>
      <sz val="12"/>
      <color rgb="FF111111"/>
      <name val="Calibri"/>
      <family val="2"/>
    </font>
    <font>
      <b/>
      <sz val="12"/>
      <color rgb="FF111111"/>
      <name val="Calibri"/>
      <family val="2"/>
    </font>
    <font>
      <b/>
      <sz val="14"/>
      <color rgb="FFFF0000"/>
      <name val="Calibri"/>
      <family val="2"/>
      <scheme val="minor"/>
    </font>
    <font>
      <b/>
      <sz val="11"/>
      <color rgb="FFFF0000"/>
      <name val="Calibri"/>
      <family val="2"/>
      <scheme val="minor"/>
    </font>
    <font>
      <i/>
      <sz val="10"/>
      <name val="Arial Narrow"/>
      <family val="2"/>
    </font>
    <font>
      <b/>
      <sz val="14"/>
      <name val="Calibri"/>
      <family val="2"/>
    </font>
    <font>
      <i/>
      <sz val="12"/>
      <color theme="0" tint="-0.34998626667073579"/>
      <name val="Calibri"/>
      <family val="2"/>
      <scheme val="minor"/>
    </font>
    <font>
      <b/>
      <sz val="16"/>
      <color theme="1"/>
      <name val="Calibri"/>
      <family val="2"/>
      <scheme val="minor"/>
    </font>
    <font>
      <sz val="14"/>
      <name val="Calibri"/>
      <family val="2"/>
      <scheme val="minor"/>
    </font>
  </fonts>
  <fills count="14">
    <fill>
      <patternFill patternType="none"/>
    </fill>
    <fill>
      <patternFill patternType="gray125"/>
    </fill>
    <fill>
      <patternFill patternType="solid">
        <fgColor theme="8"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indexed="9"/>
      </patternFill>
    </fill>
    <fill>
      <patternFill patternType="solid">
        <fgColor theme="0" tint="-4.9989318521683403E-2"/>
        <bgColor indexed="64"/>
      </patternFill>
    </fill>
    <fill>
      <patternFill patternType="solid">
        <fgColor indexed="65"/>
        <bgColor indexed="64"/>
      </patternFill>
    </fill>
    <fill>
      <patternFill patternType="solid">
        <fgColor theme="1"/>
        <bgColor indexed="64"/>
      </patternFill>
    </fill>
    <fill>
      <patternFill patternType="solid">
        <fgColor theme="6" tint="0.79998168889431442"/>
        <bgColor indexed="64"/>
      </patternFill>
    </fill>
    <fill>
      <patternFill patternType="solid">
        <fgColor theme="2"/>
        <bgColor indexed="64"/>
      </patternFill>
    </fill>
    <fill>
      <patternFill patternType="solid">
        <fgColor rgb="FFFFFF00"/>
        <bgColor indexed="64"/>
      </patternFill>
    </fill>
  </fills>
  <borders count="3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top/>
      <bottom style="medium">
        <color indexed="64"/>
      </bottom>
      <diagonal/>
    </border>
    <border>
      <left/>
      <right/>
      <top style="medium">
        <color indexed="64"/>
      </top>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double">
        <color indexed="64"/>
      </bottom>
      <diagonal/>
    </border>
    <border>
      <left style="medium">
        <color indexed="64"/>
      </left>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bottom/>
      <diagonal/>
    </border>
  </borders>
  <cellStyleXfs count="9">
    <xf numFmtId="0" fontId="0" fillId="0" borderId="0"/>
    <xf numFmtId="44" fontId="1" fillId="0" borderId="0" applyFont="0" applyFill="0" applyBorder="0" applyAlignment="0" applyProtection="0"/>
    <xf numFmtId="0" fontId="18" fillId="0" borderId="0" applyNumberFormat="0" applyFill="0" applyBorder="0" applyAlignment="0" applyProtection="0"/>
    <xf numFmtId="0" fontId="32" fillId="7" borderId="0"/>
    <xf numFmtId="0" fontId="33" fillId="0" borderId="0"/>
    <xf numFmtId="44" fontId="33" fillId="0" borderId="0" applyFont="0" applyFill="0" applyBorder="0" applyAlignment="0" applyProtection="0"/>
    <xf numFmtId="9" fontId="33" fillId="0" borderId="0" applyFont="0" applyFill="0" applyBorder="0" applyAlignment="0" applyProtection="0"/>
    <xf numFmtId="9" fontId="1" fillId="0" borderId="0" applyFont="0" applyFill="0" applyBorder="0" applyAlignment="0" applyProtection="0"/>
    <xf numFmtId="0" fontId="33" fillId="0" borderId="0"/>
  </cellStyleXfs>
  <cellXfs count="731">
    <xf numFmtId="0" fontId="0" fillId="0" borderId="0" xfId="0"/>
    <xf numFmtId="0" fontId="11" fillId="0" borderId="0" xfId="0" applyFont="1"/>
    <xf numFmtId="0" fontId="4" fillId="0" borderId="0" xfId="0" applyFont="1" applyAlignment="1">
      <alignment vertical="center" wrapText="1"/>
    </xf>
    <xf numFmtId="0" fontId="13" fillId="0" borderId="0" xfId="0" applyFont="1" applyAlignment="1">
      <alignment vertical="top" wrapText="1"/>
    </xf>
    <xf numFmtId="0" fontId="5" fillId="0" borderId="0" xfId="0" applyFont="1" applyAlignment="1">
      <alignment horizontal="center" vertical="center"/>
    </xf>
    <xf numFmtId="44" fontId="5" fillId="4" borderId="10" xfId="1" applyFont="1" applyFill="1" applyBorder="1" applyAlignment="1" applyProtection="1">
      <alignment horizontal="center" vertical="center"/>
      <protection locked="0"/>
    </xf>
    <xf numFmtId="0" fontId="5" fillId="0" borderId="0" xfId="0" applyFont="1"/>
    <xf numFmtId="0" fontId="5" fillId="4" borderId="10" xfId="1" applyNumberFormat="1" applyFont="1" applyFill="1" applyBorder="1" applyAlignment="1" applyProtection="1">
      <alignment horizontal="center" vertical="center" shrinkToFit="1"/>
      <protection locked="0"/>
    </xf>
    <xf numFmtId="14" fontId="5" fillId="4" borderId="10" xfId="0" applyNumberFormat="1" applyFont="1" applyFill="1" applyBorder="1" applyAlignment="1" applyProtection="1">
      <alignment horizontal="center" vertical="center" shrinkToFit="1"/>
      <protection locked="0"/>
    </xf>
    <xf numFmtId="0" fontId="11" fillId="0" borderId="0" xfId="0" applyFont="1" applyAlignment="1">
      <alignment horizontal="center"/>
    </xf>
    <xf numFmtId="0" fontId="5" fillId="4" borderId="10" xfId="0" applyFont="1" applyFill="1" applyBorder="1" applyAlignment="1" applyProtection="1">
      <alignment horizontal="center" vertical="center"/>
      <protection locked="0"/>
    </xf>
    <xf numFmtId="0" fontId="5" fillId="0" borderId="0" xfId="0" applyFont="1" applyAlignment="1">
      <alignment horizontal="left"/>
    </xf>
    <xf numFmtId="0" fontId="4" fillId="0" borderId="0" xfId="0" applyFont="1" applyAlignment="1">
      <alignment vertical="center"/>
    </xf>
    <xf numFmtId="0" fontId="20" fillId="0" borderId="0" xfId="0" applyFont="1"/>
    <xf numFmtId="0" fontId="21" fillId="0" borderId="10" xfId="0" applyFont="1" applyBorder="1" applyAlignment="1">
      <alignment horizontal="center" vertical="center"/>
    </xf>
    <xf numFmtId="0" fontId="21" fillId="0" borderId="6" xfId="0" applyFont="1" applyBorder="1" applyAlignment="1">
      <alignment horizontal="center" vertical="center"/>
    </xf>
    <xf numFmtId="0" fontId="22" fillId="0" borderId="0" xfId="0" applyFont="1" applyAlignment="1">
      <alignment horizontal="left" vertical="center" wrapText="1"/>
    </xf>
    <xf numFmtId="0" fontId="22" fillId="0" borderId="1" xfId="0" applyFont="1" applyBorder="1" applyAlignment="1">
      <alignment horizontal="left" vertical="center" wrapText="1"/>
    </xf>
    <xf numFmtId="2" fontId="21" fillId="0" borderId="10" xfId="0" applyNumberFormat="1" applyFont="1" applyBorder="1" applyAlignment="1">
      <alignment horizontal="center" vertical="center"/>
    </xf>
    <xf numFmtId="0" fontId="5" fillId="0" borderId="10" xfId="0" applyFont="1" applyBorder="1" applyAlignment="1">
      <alignment horizontal="center" vertical="center" wrapText="1"/>
    </xf>
    <xf numFmtId="0" fontId="5" fillId="0" borderId="10" xfId="0" applyFont="1" applyBorder="1" applyAlignment="1">
      <alignment horizontal="center" vertical="center"/>
    </xf>
    <xf numFmtId="0" fontId="4" fillId="0" borderId="2" xfId="0" applyFont="1" applyBorder="1" applyAlignment="1">
      <alignment vertical="center"/>
    </xf>
    <xf numFmtId="0" fontId="4" fillId="0" borderId="3" xfId="0" applyFont="1" applyBorder="1" applyAlignment="1">
      <alignment vertical="center"/>
    </xf>
    <xf numFmtId="0" fontId="4" fillId="0" borderId="0" xfId="0" applyFont="1"/>
    <xf numFmtId="0" fontId="4" fillId="0" borderId="0" xfId="0" applyFont="1" applyAlignment="1">
      <alignment horizontal="center" vertical="center" wrapText="1"/>
    </xf>
    <xf numFmtId="0" fontId="5" fillId="0" borderId="0" xfId="0" applyFont="1" applyAlignment="1">
      <alignment horizontal="center" vertical="center" wrapText="1"/>
    </xf>
    <xf numFmtId="0" fontId="5" fillId="2" borderId="10" xfId="0" applyFont="1" applyFill="1" applyBorder="1" applyAlignment="1">
      <alignment horizontal="center" vertical="center" wrapText="1"/>
    </xf>
    <xf numFmtId="14" fontId="5" fillId="0" borderId="0" xfId="0" applyNumberFormat="1" applyFont="1" applyAlignment="1">
      <alignment horizontal="center" vertical="center"/>
    </xf>
    <xf numFmtId="0" fontId="5" fillId="2" borderId="10" xfId="0" applyFont="1" applyFill="1" applyBorder="1" applyAlignment="1">
      <alignment horizontal="center" vertical="center"/>
    </xf>
    <xf numFmtId="0" fontId="16" fillId="0" borderId="10" xfId="0" applyFont="1" applyBorder="1" applyAlignment="1">
      <alignment horizontal="center" vertical="center" wrapText="1"/>
    </xf>
    <xf numFmtId="0" fontId="17" fillId="0" borderId="0" xfId="0" applyFont="1" applyAlignment="1">
      <alignment vertical="center"/>
    </xf>
    <xf numFmtId="44" fontId="5" fillId="0" borderId="10" xfId="0" applyNumberFormat="1" applyFont="1" applyBorder="1" applyAlignment="1">
      <alignment horizontal="center" vertical="center"/>
    </xf>
    <xf numFmtId="0" fontId="20" fillId="5" borderId="0" xfId="0" applyFont="1" applyFill="1"/>
    <xf numFmtId="0" fontId="34" fillId="0" borderId="0" xfId="4" applyFont="1"/>
    <xf numFmtId="0" fontId="35" fillId="5" borderId="0" xfId="4" applyFont="1" applyFill="1" applyAlignment="1">
      <alignment vertical="center"/>
    </xf>
    <xf numFmtId="0" fontId="34" fillId="5" borderId="0" xfId="4" applyFont="1" applyFill="1" applyAlignment="1">
      <alignment horizontal="center" vertical="center"/>
    </xf>
    <xf numFmtId="0" fontId="34" fillId="0" borderId="0" xfId="4" applyFont="1" applyAlignment="1">
      <alignment horizontal="left" vertical="center"/>
    </xf>
    <xf numFmtId="0" fontId="35" fillId="0" borderId="0" xfId="4" applyFont="1"/>
    <xf numFmtId="0" fontId="35" fillId="0" borderId="0" xfId="4" applyFont="1" applyAlignment="1">
      <alignment horizontal="centerContinuous"/>
    </xf>
    <xf numFmtId="0" fontId="34" fillId="0" borderId="0" xfId="4" applyFont="1" applyAlignment="1">
      <alignment horizontal="left"/>
    </xf>
    <xf numFmtId="7" fontId="35" fillId="0" borderId="0" xfId="4" applyNumberFormat="1" applyFont="1" applyAlignment="1">
      <alignment horizontal="centerContinuous"/>
    </xf>
    <xf numFmtId="7" fontId="34" fillId="0" borderId="0" xfId="4" applyNumberFormat="1" applyFont="1" applyAlignment="1">
      <alignment horizontal="centerContinuous"/>
    </xf>
    <xf numFmtId="0" fontId="34" fillId="0" borderId="0" xfId="4" applyFont="1" applyAlignment="1">
      <alignment horizontal="centerContinuous"/>
    </xf>
    <xf numFmtId="10" fontId="35" fillId="0" borderId="0" xfId="4" applyNumberFormat="1" applyFont="1" applyAlignment="1">
      <alignment horizontal="center"/>
    </xf>
    <xf numFmtId="0" fontId="34" fillId="0" borderId="0" xfId="4" applyFont="1" applyAlignment="1">
      <alignment wrapText="1"/>
    </xf>
    <xf numFmtId="42" fontId="0" fillId="0" borderId="10" xfId="0" applyNumberFormat="1" applyBorder="1" applyProtection="1">
      <protection locked="0"/>
    </xf>
    <xf numFmtId="44" fontId="0" fillId="0" borderId="10" xfId="0" applyNumberFormat="1" applyBorder="1" applyAlignment="1" applyProtection="1">
      <alignment vertical="center"/>
      <protection locked="0"/>
    </xf>
    <xf numFmtId="44" fontId="0" fillId="0" borderId="10" xfId="0" applyNumberFormat="1" applyBorder="1" applyProtection="1">
      <protection locked="0"/>
    </xf>
    <xf numFmtId="44" fontId="0" fillId="5" borderId="10" xfId="0" applyNumberFormat="1" applyFill="1" applyBorder="1"/>
    <xf numFmtId="44" fontId="0" fillId="0" borderId="10" xfId="1" applyFont="1" applyBorder="1" applyProtection="1">
      <protection locked="0"/>
    </xf>
    <xf numFmtId="44" fontId="12" fillId="0" borderId="10" xfId="1" applyFont="1" applyBorder="1" applyProtection="1">
      <protection locked="0"/>
    </xf>
    <xf numFmtId="44" fontId="39" fillId="5" borderId="10" xfId="0" applyNumberFormat="1" applyFont="1" applyFill="1" applyBorder="1"/>
    <xf numFmtId="0" fontId="11" fillId="5" borderId="0" xfId="4" applyFont="1" applyFill="1" applyAlignment="1">
      <alignment horizontal="left" vertical="center"/>
    </xf>
    <xf numFmtId="0" fontId="11" fillId="0" borderId="0" xfId="4" applyFont="1" applyAlignment="1">
      <alignment horizontal="left" vertical="center"/>
    </xf>
    <xf numFmtId="0" fontId="11" fillId="0" borderId="0" xfId="4" applyFont="1" applyAlignment="1">
      <alignment horizontal="left" vertical="center" wrapText="1"/>
    </xf>
    <xf numFmtId="0" fontId="13" fillId="0" borderId="0" xfId="4" applyFont="1"/>
    <xf numFmtId="0" fontId="11" fillId="0" borderId="0" xfId="4" applyFont="1"/>
    <xf numFmtId="0" fontId="11" fillId="0" borderId="0" xfId="4" applyFont="1" applyAlignment="1">
      <alignment horizontal="left"/>
    </xf>
    <xf numFmtId="0" fontId="13" fillId="0" borderId="0" xfId="4" applyFont="1" applyAlignment="1">
      <alignment horizontal="left"/>
    </xf>
    <xf numFmtId="0" fontId="13" fillId="0" borderId="0" xfId="4" applyFont="1" applyAlignment="1">
      <alignment horizontal="left" wrapText="1"/>
    </xf>
    <xf numFmtId="0" fontId="13" fillId="0" borderId="0" xfId="4" applyFont="1" applyAlignment="1">
      <alignment horizontal="centerContinuous"/>
    </xf>
    <xf numFmtId="10" fontId="13" fillId="0" borderId="0" xfId="4" applyNumberFormat="1" applyFont="1" applyAlignment="1">
      <alignment horizontal="center"/>
    </xf>
    <xf numFmtId="0" fontId="5" fillId="5" borderId="0" xfId="4" applyFont="1" applyFill="1" applyAlignment="1">
      <alignment horizontal="center" vertical="center" wrapText="1"/>
    </xf>
    <xf numFmtId="0" fontId="5" fillId="5" borderId="18" xfId="4" applyFont="1" applyFill="1" applyBorder="1" applyAlignment="1">
      <alignment horizontal="center" vertical="center" wrapText="1"/>
    </xf>
    <xf numFmtId="0" fontId="5" fillId="5" borderId="10" xfId="4" applyFont="1" applyFill="1" applyBorder="1" applyAlignment="1">
      <alignment horizontal="center" vertical="center" wrapText="1"/>
    </xf>
    <xf numFmtId="0" fontId="5" fillId="5" borderId="19" xfId="4" applyFont="1" applyFill="1" applyBorder="1" applyAlignment="1">
      <alignment horizontal="center" vertical="center" wrapText="1"/>
    </xf>
    <xf numFmtId="44" fontId="4" fillId="5" borderId="0" xfId="5" applyFont="1" applyFill="1" applyBorder="1" applyAlignment="1" applyProtection="1">
      <alignment horizontal="right" vertical="center"/>
    </xf>
    <xf numFmtId="0" fontId="5" fillId="6" borderId="23" xfId="4" applyFont="1" applyFill="1" applyBorder="1" applyAlignment="1">
      <alignment horizontal="center" vertical="center" wrapText="1"/>
    </xf>
    <xf numFmtId="0" fontId="5" fillId="6" borderId="10" xfId="4" applyFont="1" applyFill="1" applyBorder="1" applyAlignment="1">
      <alignment horizontal="center" vertical="center" wrapText="1"/>
    </xf>
    <xf numFmtId="0" fontId="5" fillId="6" borderId="19" xfId="4" applyFont="1" applyFill="1" applyBorder="1" applyAlignment="1">
      <alignment horizontal="center" vertical="center" wrapText="1"/>
    </xf>
    <xf numFmtId="44" fontId="5" fillId="4" borderId="10" xfId="5" applyFont="1" applyFill="1" applyBorder="1" applyAlignment="1" applyProtection="1">
      <alignment horizontal="right" vertical="center"/>
      <protection locked="0"/>
    </xf>
    <xf numFmtId="44" fontId="4" fillId="0" borderId="0" xfId="5" applyFont="1" applyBorder="1" applyAlignment="1" applyProtection="1">
      <alignment horizontal="right" vertical="center"/>
    </xf>
    <xf numFmtId="1" fontId="5" fillId="0" borderId="21" xfId="4" applyNumberFormat="1" applyFont="1" applyBorder="1" applyAlignment="1">
      <alignment horizontal="center" vertical="center"/>
    </xf>
    <xf numFmtId="44" fontId="5" fillId="0" borderId="22" xfId="5" applyFont="1" applyBorder="1" applyAlignment="1" applyProtection="1">
      <alignment horizontal="right" vertical="center"/>
    </xf>
    <xf numFmtId="0" fontId="36" fillId="0" borderId="0" xfId="4" applyFont="1"/>
    <xf numFmtId="0" fontId="37" fillId="0" borderId="0" xfId="4" applyFont="1" applyAlignment="1">
      <alignment horizontal="centerContinuous"/>
    </xf>
    <xf numFmtId="0" fontId="5" fillId="0" borderId="30" xfId="4" applyFont="1" applyBorder="1" applyAlignment="1">
      <alignment horizontal="center" vertical="center"/>
    </xf>
    <xf numFmtId="44" fontId="4" fillId="6" borderId="28" xfId="4" applyNumberFormat="1" applyFont="1" applyFill="1" applyBorder="1" applyAlignment="1">
      <alignment horizontal="left" vertical="center"/>
    </xf>
    <xf numFmtId="44" fontId="5" fillId="0" borderId="29" xfId="5" applyFont="1" applyBorder="1" applyAlignment="1" applyProtection="1">
      <alignment horizontal="right" vertical="center"/>
    </xf>
    <xf numFmtId="0" fontId="5" fillId="0" borderId="0" xfId="4" applyFont="1" applyAlignment="1">
      <alignment horizontal="left" vertical="center"/>
    </xf>
    <xf numFmtId="0" fontId="4" fillId="0" borderId="0" xfId="4" applyFont="1"/>
    <xf numFmtId="0" fontId="36" fillId="0" borderId="0" xfId="4" applyFont="1" applyAlignment="1">
      <alignment horizontal="left"/>
    </xf>
    <xf numFmtId="0" fontId="37" fillId="0" borderId="0" xfId="4" applyFont="1"/>
    <xf numFmtId="0" fontId="34" fillId="5" borderId="0" xfId="4" applyFont="1" applyFill="1" applyAlignment="1">
      <alignment vertical="center"/>
    </xf>
    <xf numFmtId="0" fontId="34" fillId="0" borderId="0" xfId="4" applyFont="1" applyAlignment="1">
      <alignment vertical="center"/>
    </xf>
    <xf numFmtId="0" fontId="35" fillId="0" borderId="0" xfId="4" applyFont="1" applyAlignment="1">
      <alignment vertical="center"/>
    </xf>
    <xf numFmtId="0" fontId="35" fillId="9" borderId="0" xfId="4" applyFont="1" applyFill="1" applyAlignment="1">
      <alignment horizontal="left" vertical="center"/>
    </xf>
    <xf numFmtId="0" fontId="35" fillId="0" borderId="0" xfId="4" applyFont="1" applyAlignment="1">
      <alignment horizontal="left" vertical="center"/>
    </xf>
    <xf numFmtId="0" fontId="34" fillId="9" borderId="0" xfId="4" applyFont="1" applyFill="1" applyAlignment="1">
      <alignment horizontal="left" vertical="center"/>
    </xf>
    <xf numFmtId="49" fontId="5" fillId="5" borderId="0" xfId="4" quotePrefix="1" applyNumberFormat="1" applyFont="1" applyFill="1" applyAlignment="1">
      <alignment horizontal="center" vertical="center"/>
    </xf>
    <xf numFmtId="0" fontId="5" fillId="5" borderId="0" xfId="4" applyFont="1" applyFill="1" applyAlignment="1">
      <alignment vertical="center"/>
    </xf>
    <xf numFmtId="0" fontId="5" fillId="5" borderId="0" xfId="4" applyFont="1" applyFill="1" applyAlignment="1">
      <alignment horizontal="left" vertical="center"/>
    </xf>
    <xf numFmtId="0" fontId="5" fillId="5" borderId="1" xfId="4" applyFont="1" applyFill="1" applyBorder="1" applyAlignment="1">
      <alignment horizontal="left" vertical="center"/>
    </xf>
    <xf numFmtId="0" fontId="4" fillId="5" borderId="0" xfId="4" applyFont="1" applyFill="1" applyAlignment="1">
      <alignment vertical="center"/>
    </xf>
    <xf numFmtId="0" fontId="5" fillId="0" borderId="10" xfId="4" applyFont="1" applyBorder="1" applyAlignment="1">
      <alignment horizontal="center" vertical="center" wrapText="1"/>
    </xf>
    <xf numFmtId="0" fontId="5" fillId="9" borderId="0" xfId="4" applyFont="1" applyFill="1" applyAlignment="1">
      <alignment vertical="center"/>
    </xf>
    <xf numFmtId="0" fontId="4" fillId="0" borderId="0" xfId="4" applyFont="1" applyAlignment="1">
      <alignment vertical="center"/>
    </xf>
    <xf numFmtId="0" fontId="5" fillId="0" borderId="0" xfId="4" applyFont="1" applyAlignment="1">
      <alignment vertical="center"/>
    </xf>
    <xf numFmtId="0" fontId="4" fillId="9" borderId="0" xfId="4" applyFont="1" applyFill="1" applyAlignment="1">
      <alignment horizontal="left" vertical="center"/>
    </xf>
    <xf numFmtId="0" fontId="4" fillId="0" borderId="0" xfId="4" applyFont="1" applyAlignment="1">
      <alignment horizontal="left" vertical="center"/>
    </xf>
    <xf numFmtId="44" fontId="5" fillId="9" borderId="26" xfId="4" applyNumberFormat="1" applyFont="1" applyFill="1" applyBorder="1" applyAlignment="1">
      <alignment horizontal="right" vertical="center"/>
    </xf>
    <xf numFmtId="0" fontId="4" fillId="9" borderId="0" xfId="4" applyFont="1" applyFill="1" applyAlignment="1">
      <alignment horizontal="right" vertical="center"/>
    </xf>
    <xf numFmtId="0" fontId="5" fillId="9" borderId="0" xfId="4" applyFont="1" applyFill="1" applyAlignment="1">
      <alignment horizontal="left" vertical="center"/>
    </xf>
    <xf numFmtId="0" fontId="4" fillId="5" borderId="0" xfId="4" applyFont="1" applyFill="1" applyAlignment="1">
      <alignment horizontal="left" vertical="center" wrapText="1"/>
    </xf>
    <xf numFmtId="0" fontId="4" fillId="5" borderId="0" xfId="4" applyFont="1" applyFill="1" applyAlignment="1">
      <alignment horizontal="right" vertical="center"/>
    </xf>
    <xf numFmtId="0" fontId="4" fillId="5" borderId="0" xfId="4" applyFont="1" applyFill="1" applyAlignment="1">
      <alignment horizontal="left" vertical="center"/>
    </xf>
    <xf numFmtId="44" fontId="5" fillId="5" borderId="0" xfId="4" applyNumberFormat="1" applyFont="1" applyFill="1" applyAlignment="1">
      <alignment horizontal="right" vertical="center"/>
    </xf>
    <xf numFmtId="44" fontId="5" fillId="5" borderId="10" xfId="4" applyNumberFormat="1" applyFont="1" applyFill="1" applyBorder="1" applyAlignment="1">
      <alignment horizontal="right" vertical="center"/>
    </xf>
    <xf numFmtId="44" fontId="5" fillId="4" borderId="10" xfId="4" applyNumberFormat="1" applyFont="1" applyFill="1" applyBorder="1" applyAlignment="1" applyProtection="1">
      <alignment horizontal="right" vertical="center"/>
      <protection locked="0"/>
    </xf>
    <xf numFmtId="44" fontId="5" fillId="4" borderId="3" xfId="4" applyNumberFormat="1" applyFont="1" applyFill="1" applyBorder="1" applyAlignment="1" applyProtection="1">
      <alignment horizontal="right" vertical="center"/>
      <protection locked="0"/>
    </xf>
    <xf numFmtId="44" fontId="5" fillId="4" borderId="11" xfId="4" applyNumberFormat="1" applyFont="1" applyFill="1" applyBorder="1" applyAlignment="1" applyProtection="1">
      <alignment horizontal="right" vertical="center"/>
      <protection locked="0"/>
    </xf>
    <xf numFmtId="44" fontId="5" fillId="4" borderId="10" xfId="4" applyNumberFormat="1" applyFont="1" applyFill="1" applyBorder="1" applyAlignment="1" applyProtection="1">
      <alignment vertical="center"/>
      <protection locked="0"/>
    </xf>
    <xf numFmtId="44" fontId="5" fillId="4" borderId="6" xfId="4" applyNumberFormat="1" applyFont="1" applyFill="1" applyBorder="1" applyAlignment="1" applyProtection="1">
      <alignment horizontal="right" vertical="center"/>
      <protection locked="0"/>
    </xf>
    <xf numFmtId="0" fontId="5" fillId="5" borderId="0" xfId="4" applyFont="1" applyFill="1" applyAlignment="1">
      <alignment horizontal="center" vertical="center"/>
    </xf>
    <xf numFmtId="0" fontId="35" fillId="5" borderId="0" xfId="4" applyFont="1" applyFill="1" applyAlignment="1">
      <alignment horizontal="center" vertical="center"/>
    </xf>
    <xf numFmtId="0" fontId="34" fillId="0" borderId="0" xfId="4" applyFont="1" applyAlignment="1">
      <alignment horizontal="center" vertical="center"/>
    </xf>
    <xf numFmtId="49" fontId="34" fillId="5" borderId="0" xfId="4" applyNumberFormat="1" applyFont="1" applyFill="1" applyAlignment="1">
      <alignment horizontal="center" vertical="center"/>
    </xf>
    <xf numFmtId="49" fontId="34" fillId="5" borderId="0" xfId="4" applyNumberFormat="1" applyFont="1" applyFill="1" applyAlignment="1">
      <alignment horizontal="left" vertical="center"/>
    </xf>
    <xf numFmtId="49" fontId="34" fillId="5" borderId="0" xfId="4" applyNumberFormat="1" applyFont="1" applyFill="1" applyAlignment="1">
      <alignment horizontal="right" vertical="center"/>
    </xf>
    <xf numFmtId="49" fontId="35" fillId="5" borderId="0" xfId="4" applyNumberFormat="1" applyFont="1" applyFill="1" applyAlignment="1">
      <alignment horizontal="center" vertical="center"/>
    </xf>
    <xf numFmtId="0" fontId="34" fillId="0" borderId="0" xfId="4" applyFont="1" applyAlignment="1" applyProtection="1">
      <alignment horizontal="center" vertical="center"/>
      <protection locked="0"/>
    </xf>
    <xf numFmtId="49" fontId="35" fillId="0" borderId="0" xfId="4" applyNumberFormat="1" applyFont="1" applyAlignment="1">
      <alignment horizontal="center" vertical="center"/>
    </xf>
    <xf numFmtId="49" fontId="34" fillId="0" borderId="0" xfId="4" applyNumberFormat="1" applyFont="1" applyAlignment="1">
      <alignment horizontal="center" vertical="center"/>
    </xf>
    <xf numFmtId="0" fontId="5" fillId="5" borderId="1" xfId="4" applyFont="1" applyFill="1" applyBorder="1" applyAlignment="1">
      <alignment vertical="center"/>
    </xf>
    <xf numFmtId="0" fontId="5" fillId="5" borderId="11" xfId="4" applyFont="1" applyFill="1" applyBorder="1" applyAlignment="1">
      <alignment horizontal="center" vertical="center"/>
    </xf>
    <xf numFmtId="0" fontId="5" fillId="5" borderId="6" xfId="4" applyFont="1" applyFill="1" applyBorder="1" applyAlignment="1">
      <alignment horizontal="center" vertical="center"/>
    </xf>
    <xf numFmtId="0" fontId="4" fillId="5" borderId="1" xfId="4" applyFont="1" applyFill="1" applyBorder="1" applyAlignment="1">
      <alignment horizontal="left" vertical="center"/>
    </xf>
    <xf numFmtId="165" fontId="5" fillId="5" borderId="1" xfId="4" applyNumberFormat="1" applyFont="1" applyFill="1" applyBorder="1" applyAlignment="1">
      <alignment horizontal="center" vertical="center"/>
    </xf>
    <xf numFmtId="44" fontId="5" fillId="5" borderId="10" xfId="4" applyNumberFormat="1" applyFont="1" applyFill="1" applyBorder="1" applyAlignment="1">
      <alignment vertical="center"/>
    </xf>
    <xf numFmtId="165" fontId="5" fillId="5" borderId="10" xfId="4" applyNumberFormat="1" applyFont="1" applyFill="1" applyBorder="1" applyAlignment="1">
      <alignment vertical="center"/>
    </xf>
    <xf numFmtId="44" fontId="5" fillId="0" borderId="10" xfId="4" applyNumberFormat="1" applyFont="1" applyBorder="1" applyAlignment="1">
      <alignment horizontal="right" vertical="center"/>
    </xf>
    <xf numFmtId="10" fontId="5" fillId="4" borderId="10" xfId="4" applyNumberFormat="1" applyFont="1" applyFill="1" applyBorder="1" applyAlignment="1" applyProtection="1">
      <alignment vertical="center"/>
      <protection locked="0"/>
    </xf>
    <xf numFmtId="10" fontId="4" fillId="6" borderId="10" xfId="4" applyNumberFormat="1" applyFont="1" applyFill="1" applyBorder="1" applyAlignment="1">
      <alignment horizontal="right" vertical="center"/>
    </xf>
    <xf numFmtId="44" fontId="4" fillId="6" borderId="1" xfId="4" applyNumberFormat="1" applyFont="1" applyFill="1" applyBorder="1" applyAlignment="1">
      <alignment vertical="center"/>
    </xf>
    <xf numFmtId="44" fontId="4" fillId="6" borderId="2" xfId="4" applyNumberFormat="1" applyFont="1" applyFill="1" applyBorder="1" applyAlignment="1">
      <alignment vertical="center"/>
    </xf>
    <xf numFmtId="44" fontId="4" fillId="6" borderId="3" xfId="4" applyNumberFormat="1" applyFont="1" applyFill="1" applyBorder="1" applyAlignment="1">
      <alignment vertical="center"/>
    </xf>
    <xf numFmtId="165" fontId="5" fillId="0" borderId="10" xfId="4" applyNumberFormat="1" applyFont="1" applyBorder="1" applyAlignment="1">
      <alignment horizontal="right" vertical="center"/>
    </xf>
    <xf numFmtId="165" fontId="4" fillId="0" borderId="3" xfId="4" applyNumberFormat="1" applyFont="1" applyBorder="1" applyAlignment="1">
      <alignment horizontal="right" vertical="center"/>
    </xf>
    <xf numFmtId="165" fontId="5" fillId="0" borderId="10" xfId="4" applyNumberFormat="1" applyFont="1" applyBorder="1" applyAlignment="1">
      <alignment horizontal="center" vertical="center"/>
    </xf>
    <xf numFmtId="44" fontId="5" fillId="0" borderId="10" xfId="4" applyNumberFormat="1" applyFont="1" applyBorder="1" applyAlignment="1">
      <alignment vertical="center"/>
    </xf>
    <xf numFmtId="165" fontId="4" fillId="0" borderId="0" xfId="4" applyNumberFormat="1" applyFont="1" applyAlignment="1">
      <alignment horizontal="left" vertical="center"/>
    </xf>
    <xf numFmtId="44" fontId="5" fillId="0" borderId="26" xfId="5" applyFont="1" applyBorder="1" applyAlignment="1">
      <alignment horizontal="right" vertical="center"/>
    </xf>
    <xf numFmtId="44" fontId="5" fillId="0" borderId="26" xfId="4" applyNumberFormat="1" applyFont="1" applyBorder="1" applyAlignment="1">
      <alignment horizontal="right" vertical="center"/>
    </xf>
    <xf numFmtId="7" fontId="4" fillId="5" borderId="8" xfId="4" applyNumberFormat="1" applyFont="1" applyFill="1" applyBorder="1" applyAlignment="1">
      <alignment horizontal="left" vertical="center"/>
    </xf>
    <xf numFmtId="9" fontId="5" fillId="5" borderId="14" xfId="6" applyFont="1" applyFill="1" applyBorder="1" applyAlignment="1" applyProtection="1">
      <alignment horizontal="center" vertical="center"/>
    </xf>
    <xf numFmtId="9" fontId="5" fillId="4" borderId="2" xfId="6" applyFont="1" applyFill="1" applyBorder="1" applyAlignment="1" applyProtection="1">
      <alignment horizontal="center" vertical="center"/>
      <protection locked="0"/>
    </xf>
    <xf numFmtId="44" fontId="4" fillId="5" borderId="0" xfId="4" applyNumberFormat="1" applyFont="1" applyFill="1" applyAlignment="1">
      <alignment horizontal="left" vertical="center"/>
    </xf>
    <xf numFmtId="9" fontId="5" fillId="5" borderId="2" xfId="6" applyFont="1" applyFill="1" applyBorder="1" applyAlignment="1" applyProtection="1">
      <alignment horizontal="center" vertical="center"/>
    </xf>
    <xf numFmtId="42" fontId="4" fillId="5" borderId="0" xfId="5" applyNumberFormat="1" applyFont="1" applyFill="1" applyAlignment="1" applyProtection="1">
      <alignment horizontal="right" vertical="center"/>
    </xf>
    <xf numFmtId="1" fontId="5" fillId="0" borderId="28" xfId="4" applyNumberFormat="1" applyFont="1" applyBorder="1" applyAlignment="1">
      <alignment horizontal="center" vertical="center"/>
    </xf>
    <xf numFmtId="9" fontId="5" fillId="4" borderId="14" xfId="6" applyFont="1" applyFill="1" applyBorder="1" applyAlignment="1" applyProtection="1">
      <alignment horizontal="center" vertical="center"/>
      <protection locked="0"/>
    </xf>
    <xf numFmtId="0" fontId="16" fillId="0" borderId="0" xfId="0" applyFont="1" applyAlignment="1">
      <alignment horizontal="center" vertical="center" wrapText="1"/>
    </xf>
    <xf numFmtId="9" fontId="5" fillId="4" borderId="10" xfId="7" applyFont="1" applyFill="1" applyBorder="1" applyAlignment="1" applyProtection="1">
      <alignment horizontal="center" vertical="center"/>
      <protection locked="0"/>
    </xf>
    <xf numFmtId="14" fontId="5" fillId="4" borderId="10" xfId="1" applyNumberFormat="1" applyFont="1" applyFill="1" applyBorder="1" applyAlignment="1" applyProtection="1">
      <alignment horizontal="center" vertical="center"/>
      <protection locked="0"/>
    </xf>
    <xf numFmtId="0" fontId="41" fillId="5" borderId="0" xfId="4" applyFont="1" applyFill="1" applyAlignment="1">
      <alignment vertical="center"/>
    </xf>
    <xf numFmtId="0" fontId="41" fillId="0" borderId="0" xfId="4" applyFont="1" applyAlignment="1">
      <alignment vertical="center"/>
    </xf>
    <xf numFmtId="42" fontId="41" fillId="5" borderId="10" xfId="5" applyNumberFormat="1" applyFont="1" applyFill="1" applyBorder="1" applyAlignment="1" applyProtection="1">
      <alignment vertical="center"/>
    </xf>
    <xf numFmtId="2" fontId="41" fillId="5" borderId="10" xfId="4" applyNumberFormat="1" applyFont="1" applyFill="1" applyBorder="1" applyAlignment="1">
      <alignment horizontal="right" vertical="center"/>
    </xf>
    <xf numFmtId="0" fontId="41" fillId="10" borderId="0" xfId="4" applyFont="1" applyFill="1" applyAlignment="1">
      <alignment vertical="center"/>
    </xf>
    <xf numFmtId="165" fontId="41" fillId="0" borderId="0" xfId="5" applyNumberFormat="1" applyFont="1" applyAlignment="1" applyProtection="1">
      <alignment vertical="center"/>
    </xf>
    <xf numFmtId="165" fontId="44" fillId="0" borderId="0" xfId="5" applyNumberFormat="1" applyFont="1" applyAlignment="1" applyProtection="1">
      <alignment vertical="center"/>
    </xf>
    <xf numFmtId="166" fontId="41" fillId="5" borderId="0" xfId="5" applyNumberFormat="1" applyFont="1" applyFill="1" applyBorder="1" applyAlignment="1" applyProtection="1">
      <alignment vertical="center"/>
    </xf>
    <xf numFmtId="5" fontId="41" fillId="5" borderId="0" xfId="5" applyNumberFormat="1" applyFont="1" applyFill="1" applyAlignment="1" applyProtection="1">
      <alignment vertical="center"/>
    </xf>
    <xf numFmtId="6" fontId="44" fillId="0" borderId="0" xfId="5" applyNumberFormat="1" applyFont="1" applyAlignment="1" applyProtection="1">
      <alignment vertical="center"/>
    </xf>
    <xf numFmtId="2" fontId="41" fillId="0" borderId="10" xfId="5" applyNumberFormat="1" applyFont="1" applyBorder="1" applyAlignment="1" applyProtection="1">
      <alignment horizontal="right" vertical="center"/>
    </xf>
    <xf numFmtId="165" fontId="41" fillId="4" borderId="10" xfId="5" applyNumberFormat="1" applyFont="1" applyFill="1" applyBorder="1" applyAlignment="1" applyProtection="1">
      <alignment horizontal="right" vertical="top"/>
      <protection locked="0"/>
    </xf>
    <xf numFmtId="49" fontId="41" fillId="5" borderId="0" xfId="4" applyNumberFormat="1" applyFont="1" applyFill="1" applyAlignment="1">
      <alignment horizontal="left"/>
    </xf>
    <xf numFmtId="0" fontId="42" fillId="5" borderId="0" xfId="4" applyFont="1" applyFill="1" applyAlignment="1">
      <alignment horizontal="center"/>
    </xf>
    <xf numFmtId="0" fontId="42" fillId="5" borderId="0" xfId="4" applyFont="1" applyFill="1"/>
    <xf numFmtId="0" fontId="42" fillId="5" borderId="0" xfId="4" applyFont="1" applyFill="1" applyProtection="1">
      <protection locked="0"/>
    </xf>
    <xf numFmtId="0" fontId="42" fillId="0" borderId="0" xfId="4" applyFont="1" applyProtection="1">
      <protection locked="0"/>
    </xf>
    <xf numFmtId="0" fontId="41" fillId="5" borderId="0" xfId="4" applyFont="1" applyFill="1" applyAlignment="1">
      <alignment horizontal="center"/>
    </xf>
    <xf numFmtId="0" fontId="42" fillId="5" borderId="0" xfId="4" applyFont="1" applyFill="1" applyAlignment="1">
      <alignment horizontal="center" vertical="center"/>
    </xf>
    <xf numFmtId="0" fontId="42" fillId="5" borderId="0" xfId="4" applyFont="1" applyFill="1" applyAlignment="1">
      <alignment horizontal="justify" vertical="center"/>
    </xf>
    <xf numFmtId="0" fontId="42" fillId="5" borderId="8" xfId="4" applyFont="1" applyFill="1" applyBorder="1" applyAlignment="1">
      <alignment horizontal="left" vertical="center"/>
    </xf>
    <xf numFmtId="0" fontId="42" fillId="5" borderId="0" xfId="4" applyFont="1" applyFill="1" applyAlignment="1">
      <alignment horizontal="left" vertical="top"/>
    </xf>
    <xf numFmtId="0" fontId="42" fillId="5" borderId="0" xfId="4" applyFont="1" applyFill="1" applyAlignment="1" applyProtection="1">
      <alignment horizontal="left" vertical="top"/>
      <protection locked="0"/>
    </xf>
    <xf numFmtId="0" fontId="42" fillId="0" borderId="0" xfId="4" applyFont="1" applyAlignment="1" applyProtection="1">
      <alignment horizontal="left" vertical="top"/>
      <protection locked="0"/>
    </xf>
    <xf numFmtId="0" fontId="42" fillId="5" borderId="0" xfId="4" applyFont="1" applyFill="1" applyAlignment="1">
      <alignment horizontal="justify"/>
    </xf>
    <xf numFmtId="0" fontId="42" fillId="5" borderId="0" xfId="4" applyFont="1" applyFill="1" applyAlignment="1">
      <alignment vertical="top"/>
    </xf>
    <xf numFmtId="0" fontId="42" fillId="5" borderId="0" xfId="4" applyFont="1" applyFill="1" applyAlignment="1" applyProtection="1">
      <alignment vertical="top"/>
      <protection locked="0"/>
    </xf>
    <xf numFmtId="0" fontId="42" fillId="0" borderId="0" xfId="4" applyFont="1" applyAlignment="1" applyProtection="1">
      <alignment vertical="top"/>
      <protection locked="0"/>
    </xf>
    <xf numFmtId="49" fontId="41" fillId="5" borderId="0" xfId="4" applyNumberFormat="1" applyFont="1" applyFill="1" applyAlignment="1">
      <alignment horizontal="center" vertical="top"/>
    </xf>
    <xf numFmtId="0" fontId="42" fillId="5" borderId="0" xfId="4" applyFont="1" applyFill="1" applyAlignment="1">
      <alignment horizontal="left" vertical="top" wrapText="1"/>
    </xf>
    <xf numFmtId="49" fontId="42" fillId="5" borderId="0" xfId="4" applyNumberFormat="1" applyFont="1" applyFill="1" applyAlignment="1">
      <alignment horizontal="center" vertical="top"/>
    </xf>
    <xf numFmtId="49" fontId="42" fillId="5" borderId="0" xfId="4" applyNumberFormat="1" applyFont="1" applyFill="1" applyAlignment="1">
      <alignment horizontal="center"/>
    </xf>
    <xf numFmtId="0" fontId="42" fillId="5" borderId="0" xfId="4" applyFont="1" applyFill="1" applyAlignment="1">
      <alignment horizontal="justify" vertical="top"/>
    </xf>
    <xf numFmtId="0" fontId="42" fillId="5" borderId="0" xfId="4" applyFont="1" applyFill="1" applyAlignment="1">
      <alignment horizontal="left"/>
    </xf>
    <xf numFmtId="0" fontId="42" fillId="5" borderId="0" xfId="4" applyFont="1" applyFill="1" applyAlignment="1" applyProtection="1">
      <alignment horizontal="center"/>
      <protection locked="0"/>
    </xf>
    <xf numFmtId="0" fontId="41" fillId="5" borderId="0" xfId="4" applyFont="1" applyFill="1" applyProtection="1">
      <protection locked="0"/>
    </xf>
    <xf numFmtId="0" fontId="42" fillId="0" borderId="0" xfId="4" applyFont="1" applyAlignment="1" applyProtection="1">
      <alignment horizontal="center"/>
      <protection locked="0"/>
    </xf>
    <xf numFmtId="0" fontId="3" fillId="5" borderId="0" xfId="0" applyFont="1" applyFill="1" applyAlignment="1">
      <alignment horizontal="center" vertical="center"/>
    </xf>
    <xf numFmtId="44" fontId="5" fillId="0" borderId="11" xfId="0" applyNumberFormat="1" applyFont="1" applyBorder="1" applyAlignment="1">
      <alignment horizontal="center" vertical="center"/>
    </xf>
    <xf numFmtId="0" fontId="5" fillId="2" borderId="11" xfId="0" applyFont="1" applyFill="1" applyBorder="1" applyAlignment="1">
      <alignment horizontal="center" vertical="center" wrapText="1"/>
    </xf>
    <xf numFmtId="0" fontId="41" fillId="2" borderId="10" xfId="4" applyFont="1" applyFill="1" applyBorder="1" applyAlignment="1">
      <alignment horizontal="center" vertical="center" wrapText="1"/>
    </xf>
    <xf numFmtId="0" fontId="5" fillId="0" borderId="32" xfId="4" applyFont="1" applyBorder="1" applyAlignment="1">
      <alignment horizontal="center" vertical="center"/>
    </xf>
    <xf numFmtId="2" fontId="21" fillId="5" borderId="10" xfId="0" applyNumberFormat="1" applyFont="1" applyFill="1" applyBorder="1" applyAlignment="1">
      <alignment horizontal="center" vertical="center"/>
    </xf>
    <xf numFmtId="0" fontId="41" fillId="5" borderId="0" xfId="8" applyFont="1" applyFill="1" applyAlignment="1">
      <alignment horizontal="left" vertical="center"/>
    </xf>
    <xf numFmtId="0" fontId="41" fillId="5" borderId="0" xfId="8" applyFont="1" applyFill="1" applyAlignment="1">
      <alignment vertical="center"/>
    </xf>
    <xf numFmtId="0" fontId="41" fillId="5" borderId="0" xfId="8" applyFont="1" applyFill="1" applyAlignment="1">
      <alignment horizontal="left" vertical="center" wrapText="1"/>
    </xf>
    <xf numFmtId="0" fontId="41" fillId="0" borderId="0" xfId="8" applyFont="1" applyAlignment="1">
      <alignment horizontal="left"/>
    </xf>
    <xf numFmtId="0" fontId="47" fillId="5" borderId="0" xfId="8" applyFont="1" applyFill="1" applyAlignment="1">
      <alignment vertical="center"/>
    </xf>
    <xf numFmtId="0" fontId="41" fillId="5" borderId="15" xfId="8" applyFont="1" applyFill="1" applyBorder="1" applyAlignment="1">
      <alignment vertical="center" wrapText="1"/>
    </xf>
    <xf numFmtId="0" fontId="41" fillId="4" borderId="17" xfId="8" applyFont="1" applyFill="1" applyBorder="1" applyAlignment="1">
      <alignment vertical="center"/>
    </xf>
    <xf numFmtId="0" fontId="41" fillId="5" borderId="0" xfId="8" applyFont="1" applyFill="1" applyAlignment="1">
      <alignment vertical="center" wrapText="1"/>
    </xf>
    <xf numFmtId="0" fontId="42" fillId="5" borderId="0" xfId="8" applyFont="1" applyFill="1" applyAlignment="1" applyProtection="1">
      <alignment vertical="center"/>
      <protection locked="0"/>
    </xf>
    <xf numFmtId="0" fontId="42" fillId="4" borderId="10" xfId="8" applyFont="1" applyFill="1" applyBorder="1" applyAlignment="1" applyProtection="1">
      <alignment vertical="center"/>
      <protection locked="0"/>
    </xf>
    <xf numFmtId="0" fontId="42" fillId="5" borderId="4" xfId="8" applyFont="1" applyFill="1" applyBorder="1" applyAlignment="1" applyProtection="1">
      <alignment horizontal="center" vertical="center"/>
      <protection locked="0"/>
    </xf>
    <xf numFmtId="0" fontId="42" fillId="5" borderId="14" xfId="8" applyFont="1" applyFill="1" applyBorder="1" applyAlignment="1" applyProtection="1">
      <alignment horizontal="center" vertical="center"/>
      <protection locked="0"/>
    </xf>
    <xf numFmtId="0" fontId="42" fillId="5" borderId="14" xfId="8" applyFont="1" applyFill="1" applyBorder="1" applyAlignment="1">
      <alignment vertical="center"/>
    </xf>
    <xf numFmtId="0" fontId="42" fillId="5" borderId="14" xfId="8" applyFont="1" applyFill="1" applyBorder="1" applyAlignment="1" applyProtection="1">
      <alignment vertical="center"/>
      <protection locked="0"/>
    </xf>
    <xf numFmtId="0" fontId="42" fillId="5" borderId="5" xfId="8" applyFont="1" applyFill="1" applyBorder="1" applyAlignment="1">
      <alignment vertical="center"/>
    </xf>
    <xf numFmtId="1" fontId="42" fillId="5" borderId="14" xfId="8" applyNumberFormat="1" applyFont="1" applyFill="1" applyBorder="1" applyAlignment="1" applyProtection="1">
      <alignment horizontal="center" vertical="center"/>
      <protection locked="0"/>
    </xf>
    <xf numFmtId="0" fontId="5" fillId="4" borderId="1" xfId="0" applyFont="1" applyFill="1" applyBorder="1" applyAlignment="1" applyProtection="1">
      <alignment horizontal="center" vertical="center" wrapText="1"/>
      <protection locked="0"/>
    </xf>
    <xf numFmtId="0" fontId="4" fillId="5" borderId="10" xfId="0" applyFont="1" applyFill="1" applyBorder="1" applyAlignment="1" applyProtection="1">
      <alignment vertical="center" wrapText="1"/>
      <protection locked="0"/>
    </xf>
    <xf numFmtId="0" fontId="5" fillId="5" borderId="0" xfId="0" applyFont="1" applyFill="1" applyAlignment="1">
      <alignment vertical="center" wrapText="1"/>
    </xf>
    <xf numFmtId="0" fontId="11" fillId="0" borderId="12" xfId="0" applyFont="1" applyBorder="1"/>
    <xf numFmtId="44" fontId="14" fillId="11" borderId="10" xfId="1" applyFont="1" applyFill="1" applyBorder="1" applyAlignment="1">
      <alignment horizontal="left" vertical="center"/>
    </xf>
    <xf numFmtId="44" fontId="23" fillId="8" borderId="10" xfId="0" applyNumberFormat="1" applyFont="1" applyFill="1" applyBorder="1" applyAlignment="1">
      <alignment vertical="center"/>
    </xf>
    <xf numFmtId="44" fontId="6" fillId="8" borderId="10" xfId="0" applyNumberFormat="1" applyFont="1" applyFill="1" applyBorder="1" applyAlignment="1">
      <alignment vertical="center"/>
    </xf>
    <xf numFmtId="0" fontId="12" fillId="0" borderId="10" xfId="0" applyFont="1" applyBorder="1" applyAlignment="1">
      <alignment horizontal="left" vertical="center"/>
    </xf>
    <xf numFmtId="164" fontId="0" fillId="0" borderId="10" xfId="0" applyNumberFormat="1" applyBorder="1"/>
    <xf numFmtId="164" fontId="12" fillId="0" borderId="10" xfId="0" applyNumberFormat="1" applyFont="1" applyBorder="1" applyAlignment="1">
      <alignment horizontal="left" vertical="center"/>
    </xf>
    <xf numFmtId="44" fontId="12" fillId="0" borderId="10" xfId="0" applyNumberFormat="1" applyFont="1" applyBorder="1" applyAlignment="1">
      <alignment horizontal="left" vertical="center"/>
    </xf>
    <xf numFmtId="0" fontId="12" fillId="5" borderId="10" xfId="0" applyFont="1" applyFill="1" applyBorder="1" applyAlignment="1">
      <alignment horizontal="left" vertical="center"/>
    </xf>
    <xf numFmtId="0" fontId="30" fillId="3" borderId="10" xfId="0" applyFont="1" applyFill="1" applyBorder="1" applyAlignment="1">
      <alignment horizontal="left" vertical="center"/>
    </xf>
    <xf numFmtId="44" fontId="0" fillId="5" borderId="10" xfId="1" applyFont="1" applyFill="1" applyBorder="1" applyAlignment="1">
      <alignment horizontal="center" vertical="center"/>
    </xf>
    <xf numFmtId="44" fontId="0" fillId="0" borderId="10" xfId="0" applyNumberFormat="1" applyBorder="1"/>
    <xf numFmtId="44" fontId="12" fillId="5" borderId="10" xfId="0" applyNumberFormat="1" applyFont="1" applyFill="1" applyBorder="1" applyAlignment="1">
      <alignment horizontal="center" vertical="center"/>
    </xf>
    <xf numFmtId="0" fontId="0" fillId="5" borderId="10" xfId="0" applyFill="1" applyBorder="1" applyAlignment="1">
      <alignment horizontal="left" vertical="center"/>
    </xf>
    <xf numFmtId="0" fontId="0" fillId="5" borderId="10" xfId="0" applyFill="1" applyBorder="1" applyAlignment="1">
      <alignment vertical="center"/>
    </xf>
    <xf numFmtId="44" fontId="0" fillId="5" borderId="10" xfId="0" applyNumberFormat="1" applyFill="1" applyBorder="1" applyAlignment="1">
      <alignment vertical="center"/>
    </xf>
    <xf numFmtId="44" fontId="0" fillId="0" borderId="10" xfId="1" applyFont="1" applyBorder="1" applyAlignment="1">
      <alignment vertical="center"/>
    </xf>
    <xf numFmtId="44" fontId="0" fillId="5" borderId="10" xfId="0" applyNumberFormat="1" applyFill="1" applyBorder="1" applyAlignment="1">
      <alignment horizontal="center" vertical="center"/>
    </xf>
    <xf numFmtId="0" fontId="12" fillId="5" borderId="10" xfId="0" applyFont="1" applyFill="1" applyBorder="1" applyAlignment="1">
      <alignment vertical="center" wrapText="1"/>
    </xf>
    <xf numFmtId="0" fontId="12" fillId="0" borderId="10" xfId="0" applyFont="1" applyBorder="1"/>
    <xf numFmtId="0" fontId="12" fillId="0" borderId="10" xfId="0" applyFont="1" applyBorder="1" applyAlignment="1">
      <alignment vertical="center"/>
    </xf>
    <xf numFmtId="44" fontId="31" fillId="11" borderId="10" xfId="0" applyNumberFormat="1" applyFont="1" applyFill="1" applyBorder="1" applyAlignment="1">
      <alignment horizontal="center" vertical="center"/>
    </xf>
    <xf numFmtId="44" fontId="14" fillId="11" borderId="10" xfId="1" applyFont="1" applyFill="1" applyBorder="1" applyAlignment="1">
      <alignment horizontal="right" vertical="center"/>
    </xf>
    <xf numFmtId="44" fontId="31" fillId="8" borderId="10" xfId="0" applyNumberFormat="1" applyFont="1" applyFill="1" applyBorder="1" applyAlignment="1">
      <alignment horizontal="center" vertical="center"/>
    </xf>
    <xf numFmtId="44" fontId="0" fillId="0" borderId="10" xfId="1" applyFont="1" applyBorder="1"/>
    <xf numFmtId="0" fontId="12" fillId="0" borderId="10" xfId="0" applyFont="1" applyBorder="1" applyAlignment="1">
      <alignment horizontal="left"/>
    </xf>
    <xf numFmtId="0" fontId="12" fillId="5" borderId="10" xfId="0" applyFont="1" applyFill="1" applyBorder="1" applyAlignment="1" applyProtection="1">
      <alignment horizontal="left"/>
      <protection locked="0"/>
    </xf>
    <xf numFmtId="44" fontId="12" fillId="5" borderId="10" xfId="1" applyFont="1" applyFill="1" applyBorder="1" applyProtection="1">
      <protection locked="0"/>
    </xf>
    <xf numFmtId="0" fontId="31" fillId="11" borderId="10" xfId="0" applyFont="1" applyFill="1" applyBorder="1" applyAlignment="1">
      <alignment horizontal="right"/>
    </xf>
    <xf numFmtId="44" fontId="14" fillId="11" borderId="10" xfId="1" applyFont="1" applyFill="1" applyBorder="1" applyProtection="1">
      <protection locked="0"/>
    </xf>
    <xf numFmtId="44" fontId="31" fillId="11" borderId="10" xfId="1" applyFont="1" applyFill="1" applyBorder="1" applyAlignment="1">
      <alignment horizontal="center"/>
    </xf>
    <xf numFmtId="44" fontId="31" fillId="11" borderId="10" xfId="1" applyFont="1" applyFill="1" applyBorder="1"/>
    <xf numFmtId="0" fontId="0" fillId="0" borderId="0" xfId="0" applyAlignment="1">
      <alignment vertical="center"/>
    </xf>
    <xf numFmtId="44" fontId="5" fillId="5" borderId="10" xfId="1" applyFont="1" applyFill="1" applyBorder="1" applyAlignment="1">
      <alignment horizontal="right" vertical="center"/>
    </xf>
    <xf numFmtId="0" fontId="52" fillId="0" borderId="0" xfId="4" applyFont="1" applyAlignment="1">
      <alignment vertical="center"/>
    </xf>
    <xf numFmtId="0" fontId="4" fillId="0" borderId="1" xfId="0" applyFont="1" applyBorder="1" applyAlignment="1">
      <alignment horizontal="left" vertical="center" wrapText="1"/>
    </xf>
    <xf numFmtId="0" fontId="5" fillId="2" borderId="3" xfId="0" applyFont="1" applyFill="1" applyBorder="1" applyAlignment="1">
      <alignment horizontal="center" vertical="center" wrapText="1"/>
    </xf>
    <xf numFmtId="0" fontId="22" fillId="5" borderId="1" xfId="0" applyFont="1" applyFill="1" applyBorder="1" applyAlignment="1">
      <alignment horizontal="left" vertical="center" wrapText="1"/>
    </xf>
    <xf numFmtId="0" fontId="21" fillId="4" borderId="10" xfId="0" applyFont="1" applyFill="1" applyBorder="1" applyAlignment="1" applyProtection="1">
      <alignment horizontal="center" vertical="center" wrapText="1"/>
      <protection locked="0"/>
    </xf>
    <xf numFmtId="1" fontId="5" fillId="4" borderId="10" xfId="7" applyNumberFormat="1" applyFont="1" applyFill="1" applyBorder="1" applyAlignment="1" applyProtection="1">
      <alignment horizontal="center" vertical="center"/>
      <protection locked="0"/>
    </xf>
    <xf numFmtId="42" fontId="31" fillId="8" borderId="10" xfId="0" applyNumberFormat="1" applyFont="1" applyFill="1" applyBorder="1"/>
    <xf numFmtId="44" fontId="31" fillId="8" borderId="10" xfId="0" applyNumberFormat="1" applyFont="1" applyFill="1" applyBorder="1" applyAlignment="1">
      <alignment vertical="center"/>
    </xf>
    <xf numFmtId="44" fontId="5" fillId="0" borderId="10" xfId="0" applyNumberFormat="1" applyFont="1" applyBorder="1" applyAlignment="1">
      <alignment vertical="center"/>
    </xf>
    <xf numFmtId="44" fontId="5" fillId="0" borderId="3" xfId="0" applyNumberFormat="1" applyFont="1" applyBorder="1" applyAlignment="1">
      <alignment horizontal="center" vertical="center"/>
    </xf>
    <xf numFmtId="44" fontId="0" fillId="3" borderId="10" xfId="0" applyNumberFormat="1" applyFill="1" applyBorder="1" applyProtection="1">
      <protection locked="0"/>
    </xf>
    <xf numFmtId="44" fontId="0" fillId="3" borderId="10" xfId="0" applyNumberFormat="1" applyFill="1" applyBorder="1"/>
    <xf numFmtId="44" fontId="12" fillId="3" borderId="10" xfId="0" applyNumberFormat="1" applyFont="1" applyFill="1" applyBorder="1" applyAlignment="1">
      <alignment horizontal="center" vertical="center"/>
    </xf>
    <xf numFmtId="44" fontId="14" fillId="8" borderId="10" xfId="0" applyNumberFormat="1" applyFont="1" applyFill="1" applyBorder="1" applyAlignment="1">
      <alignment vertical="center"/>
    </xf>
    <xf numFmtId="44" fontId="0" fillId="8" borderId="10" xfId="1" applyFont="1" applyFill="1" applyBorder="1"/>
    <xf numFmtId="0" fontId="12" fillId="0" borderId="10" xfId="0" applyFont="1" applyBorder="1" applyAlignment="1">
      <alignment horizontal="right" vertical="center"/>
    </xf>
    <xf numFmtId="44" fontId="14" fillId="0" borderId="10" xfId="1" applyFont="1" applyFill="1" applyBorder="1" applyAlignment="1">
      <alignment horizontal="left" vertical="center"/>
    </xf>
    <xf numFmtId="44" fontId="31" fillId="0" borderId="10" xfId="0" applyNumberFormat="1" applyFont="1" applyBorder="1" applyAlignment="1">
      <alignment horizontal="center" vertical="center"/>
    </xf>
    <xf numFmtId="0" fontId="31" fillId="0" borderId="0" xfId="0" applyFont="1"/>
    <xf numFmtId="0" fontId="31" fillId="8" borderId="10" xfId="0" applyFont="1" applyFill="1" applyBorder="1" applyAlignment="1">
      <alignment horizontal="right" vertical="center"/>
    </xf>
    <xf numFmtId="44" fontId="31" fillId="8" borderId="10" xfId="1" applyFont="1" applyFill="1" applyBorder="1" applyAlignment="1">
      <alignment horizontal="center" vertical="center"/>
    </xf>
    <xf numFmtId="44" fontId="31" fillId="8" borderId="10" xfId="0" applyNumberFormat="1" applyFont="1" applyFill="1" applyBorder="1"/>
    <xf numFmtId="0" fontId="0" fillId="8" borderId="10" xfId="0" applyFill="1" applyBorder="1" applyAlignment="1">
      <alignment horizontal="right" vertical="center"/>
    </xf>
    <xf numFmtId="44" fontId="14" fillId="8" borderId="10" xfId="0" applyNumberFormat="1" applyFont="1" applyFill="1" applyBorder="1" applyAlignment="1">
      <alignment horizontal="center" vertical="center"/>
    </xf>
    <xf numFmtId="44" fontId="14" fillId="8" borderId="10" xfId="0" applyNumberFormat="1" applyFont="1" applyFill="1" applyBorder="1" applyAlignment="1">
      <alignment horizontal="left" vertical="center"/>
    </xf>
    <xf numFmtId="44" fontId="14" fillId="8" borderId="10" xfId="1" applyFont="1" applyFill="1" applyBorder="1" applyAlignment="1">
      <alignment horizontal="left" vertical="center"/>
    </xf>
    <xf numFmtId="164" fontId="31" fillId="8" borderId="10" xfId="0" applyNumberFormat="1" applyFont="1" applyFill="1" applyBorder="1"/>
    <xf numFmtId="0" fontId="14" fillId="8" borderId="10" xfId="0" applyFont="1" applyFill="1" applyBorder="1" applyAlignment="1">
      <alignment horizontal="right" vertical="center"/>
    </xf>
    <xf numFmtId="44" fontId="14" fillId="11" borderId="10" xfId="1" applyFont="1" applyFill="1" applyBorder="1" applyAlignment="1">
      <alignment horizontal="center" vertical="center"/>
    </xf>
    <xf numFmtId="0" fontId="31" fillId="8" borderId="10" xfId="0" applyFont="1" applyFill="1" applyBorder="1"/>
    <xf numFmtId="44" fontId="54" fillId="8" borderId="10" xfId="0" applyNumberFormat="1" applyFont="1" applyFill="1" applyBorder="1" applyAlignment="1">
      <alignment vertical="center"/>
    </xf>
    <xf numFmtId="165" fontId="5" fillId="0" borderId="10" xfId="4" applyNumberFormat="1" applyFont="1" applyBorder="1" applyAlignment="1" applyProtection="1">
      <alignment horizontal="right" vertical="center"/>
      <protection locked="0"/>
    </xf>
    <xf numFmtId="44" fontId="5" fillId="0" borderId="10" xfId="4" applyNumberFormat="1" applyFont="1" applyBorder="1" applyAlignment="1" applyProtection="1">
      <alignment horizontal="right" vertical="center"/>
      <protection locked="0"/>
    </xf>
    <xf numFmtId="0" fontId="41" fillId="0" borderId="10" xfId="5" applyNumberFormat="1" applyFont="1" applyFill="1" applyBorder="1" applyAlignment="1" applyProtection="1">
      <alignment horizontal="left" vertical="center"/>
    </xf>
    <xf numFmtId="1" fontId="41" fillId="0" borderId="10" xfId="4" applyNumberFormat="1" applyFont="1" applyBorder="1" applyAlignment="1">
      <alignment horizontal="center" vertical="center"/>
    </xf>
    <xf numFmtId="42" fontId="41" fillId="5" borderId="21" xfId="5" applyNumberFormat="1" applyFont="1" applyFill="1" applyBorder="1" applyAlignment="1" applyProtection="1">
      <alignment vertical="center"/>
    </xf>
    <xf numFmtId="42" fontId="41" fillId="5" borderId="6" xfId="5" applyNumberFormat="1" applyFont="1" applyFill="1" applyBorder="1" applyAlignment="1" applyProtection="1">
      <alignment vertical="center"/>
    </xf>
    <xf numFmtId="166" fontId="41" fillId="0" borderId="21" xfId="5" applyNumberFormat="1" applyFont="1" applyFill="1" applyBorder="1" applyAlignment="1" applyProtection="1">
      <alignment vertical="center"/>
      <protection locked="0"/>
    </xf>
    <xf numFmtId="2" fontId="5" fillId="0" borderId="10" xfId="6" applyNumberFormat="1" applyFont="1" applyBorder="1" applyAlignment="1" applyProtection="1">
      <alignment horizontal="right" vertical="center"/>
    </xf>
    <xf numFmtId="44" fontId="5" fillId="0" borderId="10" xfId="5" applyFont="1" applyFill="1" applyBorder="1" applyAlignment="1" applyProtection="1">
      <alignment horizontal="right" vertical="center"/>
      <protection locked="0"/>
    </xf>
    <xf numFmtId="42" fontId="41" fillId="0" borderId="10" xfId="5" applyNumberFormat="1" applyFont="1" applyFill="1" applyBorder="1" applyAlignment="1" applyProtection="1">
      <alignment vertical="center"/>
    </xf>
    <xf numFmtId="42" fontId="41" fillId="0" borderId="21" xfId="5" applyNumberFormat="1" applyFont="1" applyFill="1" applyBorder="1" applyAlignment="1" applyProtection="1">
      <alignment vertical="center"/>
    </xf>
    <xf numFmtId="42" fontId="41" fillId="0" borderId="6" xfId="5" applyNumberFormat="1" applyFont="1" applyFill="1" applyBorder="1" applyAlignment="1" applyProtection="1">
      <alignment vertical="center"/>
    </xf>
    <xf numFmtId="42" fontId="41" fillId="0" borderId="6" xfId="4" applyNumberFormat="1" applyFont="1" applyBorder="1" applyAlignment="1">
      <alignment vertical="center"/>
    </xf>
    <xf numFmtId="2" fontId="41" fillId="0" borderId="10" xfId="4" applyNumberFormat="1" applyFont="1" applyBorder="1" applyAlignment="1">
      <alignment horizontal="right" vertical="center"/>
    </xf>
    <xf numFmtId="2" fontId="41" fillId="0" borderId="0" xfId="4" applyNumberFormat="1" applyFont="1" applyAlignment="1">
      <alignment vertical="center"/>
    </xf>
    <xf numFmtId="0" fontId="41" fillId="0" borderId="0" xfId="5" applyNumberFormat="1" applyFont="1" applyFill="1" applyBorder="1" applyAlignment="1" applyProtection="1">
      <alignment vertical="center"/>
    </xf>
    <xf numFmtId="0" fontId="41" fillId="0" borderId="10" xfId="5" applyNumberFormat="1" applyFont="1" applyFill="1" applyBorder="1" applyAlignment="1" applyProtection="1">
      <alignment vertical="center"/>
    </xf>
    <xf numFmtId="0" fontId="41" fillId="12" borderId="12" xfId="5" applyNumberFormat="1" applyFont="1" applyFill="1" applyBorder="1" applyAlignment="1" applyProtection="1">
      <alignment vertical="center"/>
    </xf>
    <xf numFmtId="0" fontId="41" fillId="12" borderId="0" xfId="5" applyNumberFormat="1" applyFont="1" applyFill="1" applyBorder="1" applyAlignment="1" applyProtection="1">
      <alignment vertical="center"/>
    </xf>
    <xf numFmtId="0" fontId="41" fillId="0" borderId="0" xfId="5" applyNumberFormat="1" applyFont="1" applyFill="1" applyAlignment="1" applyProtection="1">
      <alignment vertical="center"/>
    </xf>
    <xf numFmtId="0" fontId="41" fillId="0" borderId="1" xfId="5" applyNumberFormat="1" applyFont="1" applyFill="1" applyBorder="1" applyAlignment="1" applyProtection="1">
      <alignment horizontal="left" vertical="center"/>
    </xf>
    <xf numFmtId="0" fontId="41" fillId="0" borderId="2" xfId="5" applyNumberFormat="1" applyFont="1" applyFill="1" applyBorder="1" applyAlignment="1" applyProtection="1">
      <alignment horizontal="left" vertical="center"/>
    </xf>
    <xf numFmtId="0" fontId="41" fillId="12" borderId="0" xfId="4" applyFont="1" applyFill="1" applyAlignment="1">
      <alignment vertical="center"/>
    </xf>
    <xf numFmtId="42" fontId="41" fillId="12" borderId="0" xfId="5" applyNumberFormat="1" applyFont="1" applyFill="1" applyAlignment="1" applyProtection="1">
      <alignment vertical="center"/>
    </xf>
    <xf numFmtId="0" fontId="41" fillId="12" borderId="0" xfId="5" applyNumberFormat="1" applyFont="1" applyFill="1" applyAlignment="1" applyProtection="1">
      <alignment vertical="center" wrapText="1"/>
    </xf>
    <xf numFmtId="0" fontId="41" fillId="12" borderId="0" xfId="5" applyNumberFormat="1" applyFont="1" applyFill="1" applyAlignment="1" applyProtection="1">
      <alignment vertical="center"/>
    </xf>
    <xf numFmtId="166" fontId="43" fillId="12" borderId="0" xfId="5" applyNumberFormat="1" applyFont="1" applyFill="1" applyAlignment="1" applyProtection="1">
      <alignment vertical="center"/>
    </xf>
    <xf numFmtId="166" fontId="41" fillId="4" borderId="21" xfId="5" applyNumberFormat="1" applyFont="1" applyFill="1" applyBorder="1" applyAlignment="1" applyProtection="1">
      <alignment vertical="center"/>
      <protection locked="0"/>
    </xf>
    <xf numFmtId="0" fontId="41" fillId="0" borderId="0" xfId="4" applyFont="1" applyAlignment="1">
      <alignment horizontal="right" vertical="top"/>
    </xf>
    <xf numFmtId="44" fontId="41" fillId="0" borderId="0" xfId="4" applyNumberFormat="1" applyFont="1" applyAlignment="1">
      <alignment horizontal="right" vertical="top"/>
    </xf>
    <xf numFmtId="1" fontId="41" fillId="0" borderId="10" xfId="4" applyNumberFormat="1" applyFont="1" applyBorder="1" applyAlignment="1">
      <alignment horizontal="center" vertical="top"/>
    </xf>
    <xf numFmtId="1" fontId="41" fillId="0" borderId="0" xfId="4" applyNumberFormat="1" applyFont="1" applyAlignment="1">
      <alignment horizontal="right" vertical="top"/>
    </xf>
    <xf numFmtId="42" fontId="41" fillId="0" borderId="10" xfId="5" applyNumberFormat="1" applyFont="1" applyFill="1" applyBorder="1" applyAlignment="1" applyProtection="1">
      <alignment horizontal="right" vertical="top"/>
    </xf>
    <xf numFmtId="7" fontId="41" fillId="0" borderId="0" xfId="5" applyNumberFormat="1" applyFont="1" applyFill="1" applyAlignment="1">
      <alignment horizontal="right" vertical="top"/>
    </xf>
    <xf numFmtId="165" fontId="41" fillId="0" borderId="0" xfId="5" applyNumberFormat="1" applyFont="1" applyFill="1" applyAlignment="1">
      <alignment horizontal="right" vertical="top"/>
    </xf>
    <xf numFmtId="165" fontId="44" fillId="0" borderId="0" xfId="5" applyNumberFormat="1" applyFont="1" applyFill="1" applyAlignment="1">
      <alignment horizontal="right" vertical="top"/>
    </xf>
    <xf numFmtId="7" fontId="41" fillId="0" borderId="0" xfId="4" applyNumberFormat="1" applyFont="1" applyAlignment="1">
      <alignment horizontal="right" vertical="top"/>
    </xf>
    <xf numFmtId="0" fontId="44" fillId="0" borderId="0" xfId="4" applyFont="1" applyAlignment="1">
      <alignment horizontal="right" vertical="top"/>
    </xf>
    <xf numFmtId="44" fontId="41" fillId="0" borderId="0" xfId="5" applyFont="1" applyFill="1" applyAlignment="1">
      <alignment horizontal="right" vertical="top"/>
    </xf>
    <xf numFmtId="6" fontId="44" fillId="0" borderId="0" xfId="5" applyNumberFormat="1" applyFont="1" applyFill="1" applyAlignment="1">
      <alignment horizontal="right" vertical="top"/>
    </xf>
    <xf numFmtId="6" fontId="44" fillId="0" borderId="0" xfId="4" applyNumberFormat="1" applyFont="1" applyAlignment="1">
      <alignment horizontal="right" vertical="top"/>
    </xf>
    <xf numFmtId="42" fontId="41" fillId="0" borderId="6" xfId="5" applyNumberFormat="1" applyFont="1" applyFill="1" applyBorder="1" applyAlignment="1" applyProtection="1">
      <alignment horizontal="right" vertical="top"/>
    </xf>
    <xf numFmtId="2" fontId="41" fillId="0" borderId="10" xfId="4" applyNumberFormat="1" applyFont="1" applyBorder="1" applyAlignment="1">
      <alignment horizontal="right" vertical="top"/>
    </xf>
    <xf numFmtId="2" fontId="41" fillId="0" borderId="0" xfId="4" applyNumberFormat="1" applyFont="1" applyAlignment="1">
      <alignment horizontal="right" vertical="top"/>
    </xf>
    <xf numFmtId="2" fontId="41" fillId="0" borderId="6" xfId="5" applyNumberFormat="1" applyFont="1" applyFill="1" applyBorder="1" applyAlignment="1" applyProtection="1">
      <alignment horizontal="right" vertical="top"/>
    </xf>
    <xf numFmtId="0" fontId="41" fillId="0" borderId="8" xfId="4" applyFont="1" applyBorder="1" applyAlignment="1">
      <alignment horizontal="right" vertical="top"/>
    </xf>
    <xf numFmtId="0" fontId="41" fillId="0" borderId="8" xfId="4" applyFont="1" applyBorder="1" applyAlignment="1">
      <alignment vertical="top"/>
    </xf>
    <xf numFmtId="0" fontId="41" fillId="0" borderId="0" xfId="4" applyFont="1" applyAlignment="1">
      <alignment vertical="top"/>
    </xf>
    <xf numFmtId="165" fontId="41" fillId="0" borderId="10" xfId="5" applyNumberFormat="1" applyFont="1" applyFill="1" applyBorder="1" applyAlignment="1" applyProtection="1">
      <alignment horizontal="right" vertical="top"/>
    </xf>
    <xf numFmtId="165" fontId="41" fillId="0" borderId="0" xfId="5" applyNumberFormat="1" applyFont="1" applyFill="1" applyAlignment="1" applyProtection="1">
      <alignment horizontal="right" vertical="top"/>
    </xf>
    <xf numFmtId="165" fontId="44" fillId="0" borderId="0" xfId="5" applyNumberFormat="1" applyFont="1" applyFill="1" applyAlignment="1" applyProtection="1">
      <alignment horizontal="right" vertical="top"/>
    </xf>
    <xf numFmtId="165" fontId="41" fillId="0" borderId="26" xfId="5" applyNumberFormat="1" applyFont="1" applyFill="1" applyBorder="1" applyAlignment="1" applyProtection="1">
      <alignment horizontal="right" vertical="top"/>
    </xf>
    <xf numFmtId="165" fontId="41" fillId="0" borderId="10" xfId="5" applyNumberFormat="1" applyFont="1" applyFill="1" applyBorder="1" applyAlignment="1" applyProtection="1">
      <alignment vertical="top"/>
    </xf>
    <xf numFmtId="166" fontId="41" fillId="0" borderId="0" xfId="5" applyNumberFormat="1" applyFont="1" applyFill="1" applyBorder="1" applyAlignment="1" applyProtection="1">
      <alignment horizontal="right" vertical="top"/>
    </xf>
    <xf numFmtId="6" fontId="44" fillId="0" borderId="0" xfId="5" applyNumberFormat="1" applyFont="1" applyFill="1" applyAlignment="1" applyProtection="1">
      <alignment horizontal="right" vertical="top"/>
    </xf>
    <xf numFmtId="165" fontId="41" fillId="0" borderId="6" xfId="5" applyNumberFormat="1" applyFont="1" applyFill="1" applyBorder="1" applyAlignment="1" applyProtection="1">
      <alignment horizontal="right" vertical="top"/>
    </xf>
    <xf numFmtId="0" fontId="41" fillId="0" borderId="14" xfId="5" applyNumberFormat="1" applyFont="1" applyFill="1" applyBorder="1" applyAlignment="1" applyProtection="1">
      <alignment horizontal="right" vertical="top"/>
    </xf>
    <xf numFmtId="0" fontId="41" fillId="0" borderId="14" xfId="5" applyNumberFormat="1" applyFont="1" applyFill="1" applyBorder="1" applyAlignment="1" applyProtection="1">
      <alignment vertical="top"/>
    </xf>
    <xf numFmtId="5" fontId="43" fillId="0" borderId="14" xfId="5" applyNumberFormat="1" applyFont="1" applyFill="1" applyBorder="1" applyAlignment="1" applyProtection="1">
      <alignment horizontal="right" vertical="top"/>
    </xf>
    <xf numFmtId="42" fontId="41" fillId="0" borderId="21" xfId="5" applyNumberFormat="1" applyFont="1" applyFill="1" applyBorder="1" applyAlignment="1" applyProtection="1">
      <alignment horizontal="right" vertical="top"/>
    </xf>
    <xf numFmtId="0" fontId="41" fillId="8" borderId="2" xfId="4" applyFont="1" applyFill="1" applyBorder="1" applyAlignment="1">
      <alignment horizontal="left" vertical="center"/>
    </xf>
    <xf numFmtId="42" fontId="41" fillId="8" borderId="2" xfId="5" applyNumberFormat="1" applyFont="1" applyFill="1" applyBorder="1" applyAlignment="1" applyProtection="1">
      <alignment horizontal="right" vertical="top"/>
    </xf>
    <xf numFmtId="0" fontId="41" fillId="8" borderId="2" xfId="5" applyNumberFormat="1" applyFont="1" applyFill="1" applyBorder="1" applyAlignment="1" applyProtection="1">
      <alignment horizontal="left" vertical="center" wrapText="1"/>
    </xf>
    <xf numFmtId="42" fontId="41" fillId="8" borderId="2" xfId="5" applyNumberFormat="1" applyFont="1" applyFill="1" applyBorder="1" applyAlignment="1" applyProtection="1">
      <alignment horizontal="right" vertical="top" wrapText="1"/>
    </xf>
    <xf numFmtId="5" fontId="43" fillId="8" borderId="10" xfId="5" applyNumberFormat="1" applyFont="1" applyFill="1" applyBorder="1" applyAlignment="1" applyProtection="1">
      <alignment horizontal="right" vertical="top"/>
    </xf>
    <xf numFmtId="42" fontId="41" fillId="4" borderId="21" xfId="5" applyNumberFormat="1" applyFont="1" applyFill="1" applyBorder="1" applyAlignment="1" applyProtection="1">
      <alignment horizontal="right" vertical="top"/>
      <protection locked="0"/>
    </xf>
    <xf numFmtId="165" fontId="41" fillId="0" borderId="33" xfId="5" applyNumberFormat="1" applyFont="1" applyFill="1" applyBorder="1" applyAlignment="1" applyProtection="1">
      <alignment horizontal="right" vertical="top"/>
    </xf>
    <xf numFmtId="165" fontId="41" fillId="0" borderId="21" xfId="5" applyNumberFormat="1" applyFont="1" applyFill="1" applyBorder="1" applyAlignment="1" applyProtection="1">
      <alignment horizontal="right" vertical="top"/>
    </xf>
    <xf numFmtId="44" fontId="41" fillId="0" borderId="21" xfId="4" applyNumberFormat="1" applyFont="1" applyBorder="1" applyAlignment="1">
      <alignment vertical="top"/>
    </xf>
    <xf numFmtId="0" fontId="5" fillId="4" borderId="18" xfId="4" applyFont="1" applyFill="1" applyBorder="1" applyAlignment="1" applyProtection="1">
      <alignment horizontal="center" vertical="center"/>
      <protection locked="0"/>
    </xf>
    <xf numFmtId="0" fontId="5" fillId="4" borderId="20" xfId="4" applyFont="1" applyFill="1" applyBorder="1" applyAlignment="1" applyProtection="1">
      <alignment horizontal="center" vertical="center"/>
      <protection locked="0"/>
    </xf>
    <xf numFmtId="0" fontId="41" fillId="4" borderId="10" xfId="8" applyFont="1" applyFill="1" applyBorder="1" applyAlignment="1" applyProtection="1">
      <alignment vertical="center"/>
      <protection locked="0"/>
    </xf>
    <xf numFmtId="0" fontId="2" fillId="0" borderId="0" xfId="0" applyFont="1"/>
    <xf numFmtId="0" fontId="11" fillId="0" borderId="0" xfId="0" applyFont="1" applyAlignment="1">
      <alignment horizontal="center" vertical="center"/>
    </xf>
    <xf numFmtId="0" fontId="4" fillId="0" borderId="0" xfId="0" applyFont="1" applyAlignment="1">
      <alignment vertical="top" wrapText="1"/>
    </xf>
    <xf numFmtId="0" fontId="11" fillId="0" borderId="0" xfId="0" applyFont="1" applyAlignment="1">
      <alignment vertical="center"/>
    </xf>
    <xf numFmtId="0" fontId="5" fillId="0" borderId="0" xfId="0" applyFont="1" applyAlignment="1">
      <alignment vertical="center" wrapText="1"/>
    </xf>
    <xf numFmtId="0" fontId="5" fillId="0" borderId="0" xfId="0" applyFont="1" applyAlignment="1">
      <alignment horizontal="center"/>
    </xf>
    <xf numFmtId="0" fontId="5" fillId="0" borderId="0" xfId="0" applyFont="1" applyAlignment="1">
      <alignment horizontal="left" vertical="center"/>
    </xf>
    <xf numFmtId="0" fontId="11" fillId="0" borderId="0" xfId="0" applyFont="1" applyAlignment="1">
      <alignment horizontal="left"/>
    </xf>
    <xf numFmtId="0" fontId="24" fillId="0" borderId="0" xfId="0" applyFont="1" applyAlignment="1">
      <alignment horizontal="center" vertical="center" wrapText="1"/>
    </xf>
    <xf numFmtId="0" fontId="26" fillId="0" borderId="0" xfId="0" applyFont="1" applyAlignment="1">
      <alignment horizontal="center" vertical="top" wrapText="1"/>
    </xf>
    <xf numFmtId="0" fontId="24" fillId="0" borderId="0" xfId="0" applyFont="1" applyAlignment="1">
      <alignment vertical="center" wrapText="1"/>
    </xf>
    <xf numFmtId="0" fontId="4" fillId="0" borderId="0" xfId="0" applyFont="1" applyAlignment="1">
      <alignment horizontal="left" vertical="top"/>
    </xf>
    <xf numFmtId="0" fontId="4" fillId="0" borderId="0" xfId="0" applyFont="1" applyAlignment="1">
      <alignment horizontal="left" vertical="center"/>
    </xf>
    <xf numFmtId="0" fontId="4" fillId="0" borderId="0" xfId="0" applyFont="1" applyAlignment="1">
      <alignment horizontal="left"/>
    </xf>
    <xf numFmtId="44" fontId="12" fillId="0" borderId="10" xfId="1" applyFont="1" applyBorder="1" applyAlignment="1" applyProtection="1">
      <alignment horizontal="left" vertical="center"/>
      <protection locked="0"/>
    </xf>
    <xf numFmtId="44" fontId="12" fillId="5" borderId="10" xfId="0" applyNumberFormat="1" applyFont="1" applyFill="1" applyBorder="1" applyAlignment="1" applyProtection="1">
      <alignment horizontal="left" vertical="center"/>
      <protection locked="0"/>
    </xf>
    <xf numFmtId="44" fontId="0" fillId="3" borderId="10" xfId="1" applyFont="1" applyFill="1" applyBorder="1" applyAlignment="1" applyProtection="1">
      <alignment horizontal="center" vertical="center"/>
      <protection locked="0"/>
    </xf>
    <xf numFmtId="44" fontId="0" fillId="5" borderId="10" xfId="1" applyFont="1" applyFill="1" applyBorder="1" applyAlignment="1" applyProtection="1">
      <alignment horizontal="center" vertical="center"/>
      <protection locked="0"/>
    </xf>
    <xf numFmtId="44" fontId="0" fillId="5" borderId="10" xfId="1" applyFont="1" applyFill="1" applyBorder="1" applyAlignment="1" applyProtection="1">
      <alignment vertical="center"/>
      <protection locked="0"/>
    </xf>
    <xf numFmtId="44" fontId="12" fillId="5" borderId="10" xfId="1" applyFont="1" applyFill="1" applyBorder="1" applyAlignment="1" applyProtection="1">
      <alignment vertical="center"/>
      <protection locked="0"/>
    </xf>
    <xf numFmtId="44" fontId="12" fillId="0" borderId="10" xfId="1" applyFont="1" applyBorder="1" applyAlignment="1" applyProtection="1">
      <alignment vertical="center"/>
      <protection locked="0"/>
    </xf>
    <xf numFmtId="44" fontId="12" fillId="5" borderId="10" xfId="1" applyFont="1" applyFill="1" applyBorder="1" applyAlignment="1" applyProtection="1">
      <alignment vertical="center" wrapText="1"/>
      <protection locked="0"/>
    </xf>
    <xf numFmtId="44" fontId="14" fillId="0" borderId="10" xfId="1" applyFont="1" applyFill="1" applyBorder="1" applyAlignment="1" applyProtection="1">
      <alignment horizontal="left" vertical="center"/>
      <protection locked="0"/>
    </xf>
    <xf numFmtId="0" fontId="31" fillId="4" borderId="10" xfId="0" applyFont="1" applyFill="1" applyBorder="1" applyAlignment="1">
      <alignment vertical="center"/>
    </xf>
    <xf numFmtId="0" fontId="31" fillId="4" borderId="10" xfId="0" applyFont="1" applyFill="1" applyBorder="1" applyAlignment="1">
      <alignment horizontal="center" vertical="center"/>
    </xf>
    <xf numFmtId="0" fontId="14" fillId="4" borderId="10" xfId="0" applyFont="1" applyFill="1" applyBorder="1" applyAlignment="1">
      <alignment horizontal="center" vertical="center"/>
    </xf>
    <xf numFmtId="0" fontId="14" fillId="4" borderId="10" xfId="0" applyFont="1" applyFill="1" applyBorder="1" applyAlignment="1">
      <alignment vertical="center"/>
    </xf>
    <xf numFmtId="164" fontId="31" fillId="4" borderId="10" xfId="0" applyNumberFormat="1" applyFont="1" applyFill="1" applyBorder="1" applyAlignment="1">
      <alignment horizontal="center" vertical="center"/>
    </xf>
    <xf numFmtId="164" fontId="14" fillId="4" borderId="10" xfId="0" applyNumberFormat="1" applyFont="1" applyFill="1" applyBorder="1" applyAlignment="1">
      <alignment horizontal="center" vertical="center"/>
    </xf>
    <xf numFmtId="0" fontId="6" fillId="0" borderId="10" xfId="0" applyFont="1" applyBorder="1" applyAlignment="1">
      <alignment horizontal="center" vertical="center"/>
    </xf>
    <xf numFmtId="0" fontId="31" fillId="4" borderId="10" xfId="0" applyFont="1" applyFill="1" applyBorder="1" applyAlignment="1">
      <alignment horizontal="left" vertical="center"/>
    </xf>
    <xf numFmtId="0" fontId="14" fillId="4" borderId="10" xfId="0" applyFont="1" applyFill="1" applyBorder="1"/>
    <xf numFmtId="0" fontId="14" fillId="4" borderId="10" xfId="0" applyFont="1" applyFill="1" applyBorder="1" applyAlignment="1">
      <alignment vertical="center" wrapText="1"/>
    </xf>
    <xf numFmtId="44" fontId="14" fillId="8" borderId="10" xfId="0" applyNumberFormat="1" applyFont="1" applyFill="1" applyBorder="1" applyAlignment="1" applyProtection="1">
      <alignment horizontal="left" vertical="center"/>
      <protection locked="0"/>
    </xf>
    <xf numFmtId="0" fontId="5" fillId="0" borderId="10" xfId="4" applyFont="1" applyBorder="1" applyAlignment="1" applyProtection="1">
      <alignment horizontal="center" vertical="center" wrapText="1"/>
      <protection locked="0"/>
    </xf>
    <xf numFmtId="0" fontId="4" fillId="0" borderId="10" xfId="0" applyFont="1" applyBorder="1" applyAlignment="1">
      <alignment vertical="center" wrapText="1"/>
    </xf>
    <xf numFmtId="0" fontId="5" fillId="0" borderId="10" xfId="0" applyFont="1" applyBorder="1" applyAlignment="1">
      <alignment horizontal="left" vertical="center" wrapText="1"/>
    </xf>
    <xf numFmtId="0" fontId="42" fillId="5" borderId="8" xfId="8" applyFont="1" applyFill="1" applyBorder="1" applyAlignment="1">
      <alignment vertical="center"/>
    </xf>
    <xf numFmtId="0" fontId="4" fillId="0" borderId="8" xfId="0" applyFont="1" applyBorder="1"/>
    <xf numFmtId="0" fontId="4" fillId="0" borderId="9" xfId="0" applyFont="1" applyBorder="1"/>
    <xf numFmtId="0" fontId="42" fillId="5" borderId="0" xfId="8" applyFont="1" applyFill="1" applyAlignment="1">
      <alignment horizontal="left" vertical="center" wrapText="1"/>
    </xf>
    <xf numFmtId="0" fontId="42" fillId="5" borderId="0" xfId="0" applyFont="1" applyFill="1" applyAlignment="1">
      <alignment horizontal="left" vertical="center"/>
    </xf>
    <xf numFmtId="0" fontId="5" fillId="0" borderId="13" xfId="0" applyFont="1" applyBorder="1"/>
    <xf numFmtId="0" fontId="42" fillId="5" borderId="0" xfId="8" applyFont="1" applyFill="1" applyAlignment="1">
      <alignment vertical="center"/>
    </xf>
    <xf numFmtId="0" fontId="42" fillId="5" borderId="0" xfId="8" applyFont="1" applyFill="1" applyAlignment="1">
      <alignment horizontal="left" vertical="center"/>
    </xf>
    <xf numFmtId="0" fontId="42" fillId="0" borderId="0" xfId="8" applyFont="1" applyAlignment="1">
      <alignment horizontal="left"/>
    </xf>
    <xf numFmtId="0" fontId="42" fillId="0" borderId="13" xfId="8" applyFont="1" applyBorder="1" applyAlignment="1">
      <alignment horizontal="left"/>
    </xf>
    <xf numFmtId="0" fontId="42" fillId="5" borderId="13" xfId="8" applyFont="1" applyFill="1" applyBorder="1" applyAlignment="1">
      <alignment vertical="center"/>
    </xf>
    <xf numFmtId="0" fontId="4" fillId="0" borderId="13" xfId="0" applyFont="1" applyBorder="1"/>
    <xf numFmtId="1" fontId="5" fillId="4" borderId="10" xfId="4" applyNumberFormat="1" applyFont="1" applyFill="1" applyBorder="1" applyAlignment="1" applyProtection="1">
      <alignment horizontal="center" vertical="center"/>
      <protection locked="0"/>
    </xf>
    <xf numFmtId="44" fontId="5" fillId="0" borderId="19" xfId="5" applyFont="1" applyBorder="1" applyAlignment="1" applyProtection="1">
      <alignment horizontal="right" vertical="center"/>
    </xf>
    <xf numFmtId="44" fontId="5" fillId="5" borderId="19" xfId="5" applyFont="1" applyFill="1" applyBorder="1" applyAlignment="1" applyProtection="1">
      <alignment horizontal="right" vertical="center"/>
    </xf>
    <xf numFmtId="1" fontId="5" fillId="4" borderId="21" xfId="4" applyNumberFormat="1" applyFont="1" applyFill="1" applyBorder="1" applyAlignment="1" applyProtection="1">
      <alignment horizontal="center" vertical="center"/>
      <protection locked="0"/>
    </xf>
    <xf numFmtId="44" fontId="5" fillId="4" borderId="21" xfId="5" applyFont="1" applyFill="1" applyBorder="1" applyAlignment="1" applyProtection="1">
      <alignment horizontal="right" vertical="center"/>
      <protection locked="0"/>
    </xf>
    <xf numFmtId="14" fontId="21" fillId="4" borderId="10" xfId="0" applyNumberFormat="1" applyFont="1" applyFill="1" applyBorder="1" applyAlignment="1" applyProtection="1">
      <alignment horizontal="center" vertical="center" wrapText="1"/>
      <protection locked="0"/>
    </xf>
    <xf numFmtId="2" fontId="5" fillId="0" borderId="10" xfId="0" applyNumberFormat="1" applyFont="1" applyBorder="1" applyAlignment="1">
      <alignment horizontal="center" vertical="center"/>
    </xf>
    <xf numFmtId="0" fontId="56" fillId="0" borderId="0" xfId="0" applyFont="1"/>
    <xf numFmtId="2" fontId="21" fillId="0" borderId="6" xfId="0" applyNumberFormat="1" applyFont="1" applyBorder="1" applyAlignment="1">
      <alignment horizontal="center" vertical="center"/>
    </xf>
    <xf numFmtId="0" fontId="22" fillId="0" borderId="1" xfId="0" applyFont="1" applyBorder="1" applyAlignment="1">
      <alignment horizontal="left" vertical="center"/>
    </xf>
    <xf numFmtId="0" fontId="4" fillId="5" borderId="1" xfId="0" applyFont="1" applyFill="1" applyBorder="1" applyAlignment="1">
      <alignment horizontal="left" vertical="center"/>
    </xf>
    <xf numFmtId="0" fontId="22" fillId="0" borderId="7" xfId="0" applyFont="1" applyBorder="1" applyAlignment="1">
      <alignment horizontal="left" vertical="center"/>
    </xf>
    <xf numFmtId="0" fontId="22" fillId="0" borderId="10" xfId="0" applyFont="1" applyBorder="1" applyAlignment="1">
      <alignment horizontal="left" vertical="center"/>
    </xf>
    <xf numFmtId="0" fontId="11" fillId="0" borderId="0" xfId="0" applyFont="1"/>
    <xf numFmtId="0" fontId="11" fillId="0" borderId="0" xfId="0" applyFont="1" applyAlignment="1">
      <alignment horizontal="left"/>
    </xf>
    <xf numFmtId="0" fontId="11" fillId="0" borderId="0" xfId="0" applyFont="1" applyAlignment="1">
      <alignment horizontal="center"/>
    </xf>
    <xf numFmtId="0" fontId="5" fillId="0" borderId="0" xfId="0" applyFont="1"/>
    <xf numFmtId="0" fontId="5" fillId="0" borderId="0" xfId="0" applyFont="1" applyAlignment="1">
      <alignment horizontal="left"/>
    </xf>
    <xf numFmtId="0" fontId="5" fillId="0" borderId="0" xfId="0" applyFont="1" applyAlignment="1">
      <alignment horizontal="center"/>
    </xf>
    <xf numFmtId="0" fontId="10" fillId="0" borderId="0" xfId="0" applyFont="1" applyAlignment="1">
      <alignment horizontal="center"/>
    </xf>
    <xf numFmtId="0" fontId="3" fillId="0" borderId="0" xfId="0" applyFont="1" applyAlignment="1">
      <alignment horizontal="center"/>
    </xf>
    <xf numFmtId="0" fontId="24" fillId="0" borderId="0" xfId="0" applyFont="1" applyAlignment="1">
      <alignment horizontal="center" vertical="center" wrapText="1"/>
    </xf>
    <xf numFmtId="0" fontId="25" fillId="0" borderId="0" xfId="0" applyFont="1" applyAlignment="1">
      <alignment horizontal="center" vertical="center" wrapText="1"/>
    </xf>
    <xf numFmtId="0" fontId="10" fillId="0" borderId="0" xfId="0" applyFont="1" applyAlignment="1">
      <alignment horizontal="center" vertical="center" wrapText="1"/>
    </xf>
    <xf numFmtId="0" fontId="10" fillId="0" borderId="0" xfId="0" applyFont="1" applyAlignment="1">
      <alignment horizontal="center" vertical="center"/>
    </xf>
    <xf numFmtId="0" fontId="5" fillId="0" borderId="0" xfId="0" applyFont="1" applyAlignment="1">
      <alignment horizontal="center" vertical="center"/>
    </xf>
    <xf numFmtId="0" fontId="4" fillId="0" borderId="0" xfId="0" applyFont="1" applyAlignment="1">
      <alignment vertical="center" wrapText="1"/>
    </xf>
    <xf numFmtId="0" fontId="4" fillId="0" borderId="0" xfId="0" applyFont="1" applyAlignment="1">
      <alignment vertical="top" wrapText="1"/>
    </xf>
    <xf numFmtId="0" fontId="5" fillId="0" borderId="0" xfId="0" applyFont="1" applyAlignment="1">
      <alignment vertical="center" wrapText="1"/>
    </xf>
    <xf numFmtId="0" fontId="6" fillId="0" borderId="0" xfId="0" applyFont="1" applyAlignment="1">
      <alignment horizontal="center" vertical="center"/>
    </xf>
    <xf numFmtId="0" fontId="28" fillId="0" borderId="0" xfId="0" applyFont="1" applyAlignment="1">
      <alignment horizontal="center" vertical="center"/>
    </xf>
    <xf numFmtId="0" fontId="9" fillId="0" borderId="10" xfId="0" applyFont="1" applyBorder="1" applyAlignment="1">
      <alignment horizontal="center" vertical="center"/>
    </xf>
    <xf numFmtId="0" fontId="4" fillId="0" borderId="10" xfId="0" applyFont="1" applyBorder="1" applyAlignment="1">
      <alignment horizontal="left" vertical="center" wrapText="1"/>
    </xf>
    <xf numFmtId="0" fontId="55" fillId="0" borderId="10" xfId="0" applyFont="1" applyBorder="1" applyAlignment="1">
      <alignment horizontal="center" vertical="center"/>
    </xf>
    <xf numFmtId="0" fontId="3" fillId="2" borderId="10" xfId="0" applyFont="1" applyFill="1" applyBorder="1" applyAlignment="1">
      <alignment horizontal="center" vertical="center"/>
    </xf>
    <xf numFmtId="0" fontId="6" fillId="0" borderId="10" xfId="0" applyFont="1" applyBorder="1" applyAlignment="1">
      <alignment horizontal="center" vertical="center" wrapText="1"/>
    </xf>
    <xf numFmtId="0" fontId="4" fillId="0" borderId="10" xfId="0" applyFont="1" applyBorder="1" applyAlignment="1">
      <alignment horizontal="center" vertical="center" wrapText="1"/>
    </xf>
    <xf numFmtId="0" fontId="3" fillId="0" borderId="10" xfId="0" applyFont="1" applyBorder="1" applyAlignment="1">
      <alignment horizontal="center" vertical="top" wrapText="1"/>
    </xf>
    <xf numFmtId="0" fontId="4" fillId="0" borderId="1" xfId="0" applyFont="1" applyBorder="1" applyAlignment="1">
      <alignment horizontal="left" vertic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2" fillId="5" borderId="0" xfId="8" applyFont="1" applyFill="1" applyAlignment="1">
      <alignment horizontal="left" vertical="center"/>
    </xf>
    <xf numFmtId="0" fontId="42" fillId="5" borderId="0" xfId="8" applyFont="1" applyFill="1" applyAlignment="1">
      <alignment horizontal="left" vertical="center" wrapText="1"/>
    </xf>
    <xf numFmtId="0" fontId="4" fillId="5" borderId="1" xfId="0" applyFont="1" applyFill="1" applyBorder="1" applyAlignment="1">
      <alignment horizontal="center" vertical="center"/>
    </xf>
    <xf numFmtId="0" fontId="4" fillId="5" borderId="3" xfId="0" applyFont="1" applyFill="1" applyBorder="1" applyAlignment="1">
      <alignment horizontal="center" vertical="center"/>
    </xf>
    <xf numFmtId="0" fontId="19" fillId="4" borderId="1" xfId="0" applyFont="1" applyFill="1" applyBorder="1" applyAlignment="1" applyProtection="1">
      <alignment horizontal="center" vertical="center"/>
      <protection locked="0"/>
    </xf>
    <xf numFmtId="0" fontId="19" fillId="4" borderId="2" xfId="0" applyFont="1" applyFill="1" applyBorder="1" applyAlignment="1" applyProtection="1">
      <alignment horizontal="center" vertical="center"/>
      <protection locked="0"/>
    </xf>
    <xf numFmtId="0" fontId="19" fillId="4" borderId="3" xfId="0" applyFont="1" applyFill="1" applyBorder="1" applyAlignment="1" applyProtection="1">
      <alignment horizontal="center" vertical="center"/>
      <protection locked="0"/>
    </xf>
    <xf numFmtId="0" fontId="42" fillId="5" borderId="12" xfId="8" applyFont="1" applyFill="1" applyBorder="1" applyAlignment="1" applyProtection="1">
      <alignment horizontal="center" vertical="center"/>
      <protection locked="0"/>
    </xf>
    <xf numFmtId="0" fontId="42" fillId="5" borderId="0" xfId="8" applyFont="1" applyFill="1" applyAlignment="1" applyProtection="1">
      <alignment horizontal="center" vertical="center"/>
      <protection locked="0"/>
    </xf>
    <xf numFmtId="1" fontId="42" fillId="4" borderId="10" xfId="8" applyNumberFormat="1" applyFont="1" applyFill="1" applyBorder="1" applyAlignment="1" applyProtection="1">
      <alignment horizontal="center" vertical="center"/>
      <protection locked="0"/>
    </xf>
    <xf numFmtId="0" fontId="42" fillId="5" borderId="4" xfId="8" applyFont="1" applyFill="1" applyBorder="1" applyAlignment="1" applyProtection="1">
      <alignment horizontal="center" vertical="center"/>
      <protection locked="0"/>
    </xf>
    <xf numFmtId="0" fontId="42" fillId="5" borderId="14" xfId="8" applyFont="1" applyFill="1" applyBorder="1" applyAlignment="1" applyProtection="1">
      <alignment horizontal="center" vertical="center"/>
      <protection locked="0"/>
    </xf>
    <xf numFmtId="0" fontId="42" fillId="5" borderId="7" xfId="8" applyFont="1" applyFill="1" applyBorder="1" applyAlignment="1">
      <alignment horizontal="left" vertical="center"/>
    </xf>
    <xf numFmtId="0" fontId="42" fillId="5" borderId="8" xfId="8" applyFont="1" applyFill="1" applyBorder="1" applyAlignment="1">
      <alignment horizontal="left" vertical="center"/>
    </xf>
    <xf numFmtId="0" fontId="42" fillId="5" borderId="12" xfId="8" applyFont="1" applyFill="1" applyBorder="1" applyAlignment="1">
      <alignment horizontal="center" vertical="center" wrapText="1"/>
    </xf>
    <xf numFmtId="0" fontId="42" fillId="5" borderId="0" xfId="8" applyFont="1" applyFill="1" applyAlignment="1">
      <alignment horizontal="center" vertical="center" wrapText="1"/>
    </xf>
    <xf numFmtId="0" fontId="42" fillId="4" borderId="10" xfId="8" applyFont="1" applyFill="1" applyBorder="1" applyAlignment="1" applyProtection="1">
      <alignment horizontal="center" vertical="center" wrapText="1"/>
      <protection locked="0"/>
    </xf>
    <xf numFmtId="0" fontId="5" fillId="0" borderId="16" xfId="0" applyFont="1" applyBorder="1" applyAlignment="1">
      <alignment horizontal="left" vertical="top" wrapText="1"/>
    </xf>
    <xf numFmtId="0" fontId="5" fillId="4" borderId="0" xfId="0" applyFont="1" applyFill="1" applyAlignment="1" applyProtection="1">
      <alignment horizontal="center" vertical="top" wrapText="1"/>
      <protection locked="0"/>
    </xf>
    <xf numFmtId="0" fontId="5" fillId="4" borderId="15" xfId="0" applyFont="1" applyFill="1" applyBorder="1" applyAlignment="1" applyProtection="1">
      <alignment horizontal="center" vertical="top" wrapText="1"/>
      <protection locked="0"/>
    </xf>
    <xf numFmtId="0" fontId="4" fillId="0" borderId="8" xfId="0" applyFont="1" applyBorder="1" applyAlignment="1">
      <alignment horizontal="left" vertical="top" wrapText="1"/>
    </xf>
    <xf numFmtId="0" fontId="5" fillId="4" borderId="1" xfId="0" applyFont="1" applyFill="1" applyBorder="1" applyAlignment="1" applyProtection="1">
      <alignment horizontal="center" vertical="center" wrapText="1"/>
      <protection locked="0"/>
    </xf>
    <xf numFmtId="0" fontId="5" fillId="4" borderId="2" xfId="0" applyFont="1" applyFill="1" applyBorder="1" applyAlignment="1" applyProtection="1">
      <alignment horizontal="center" vertical="center" wrapText="1"/>
      <protection locked="0"/>
    </xf>
    <xf numFmtId="0" fontId="5" fillId="4" borderId="3" xfId="0" applyFont="1" applyFill="1" applyBorder="1" applyAlignment="1" applyProtection="1">
      <alignment horizontal="center" vertical="center" wrapText="1"/>
      <protection locked="0"/>
    </xf>
    <xf numFmtId="0" fontId="14" fillId="4" borderId="1" xfId="0" applyFont="1" applyFill="1" applyBorder="1" applyAlignment="1" applyProtection="1">
      <alignment horizontal="left" vertical="center"/>
      <protection locked="0"/>
    </xf>
    <xf numFmtId="0" fontId="14" fillId="4" borderId="2" xfId="0" applyFont="1" applyFill="1" applyBorder="1" applyAlignment="1" applyProtection="1">
      <alignment horizontal="left" vertical="center"/>
      <protection locked="0"/>
    </xf>
    <xf numFmtId="0" fontId="14" fillId="4" borderId="3" xfId="0" applyFont="1" applyFill="1" applyBorder="1" applyAlignment="1" applyProtection="1">
      <alignment horizontal="left" vertical="center"/>
      <protection locked="0"/>
    </xf>
    <xf numFmtId="0" fontId="18" fillId="4" borderId="1" xfId="2" applyFill="1" applyBorder="1" applyAlignment="1" applyProtection="1">
      <alignment horizontal="left" vertical="center"/>
      <protection locked="0"/>
    </xf>
    <xf numFmtId="0" fontId="18" fillId="4" borderId="2" xfId="2" applyFill="1" applyBorder="1" applyAlignment="1" applyProtection="1">
      <alignment horizontal="left" vertical="center"/>
      <protection locked="0"/>
    </xf>
    <xf numFmtId="0" fontId="18" fillId="4" borderId="3" xfId="2" applyFill="1" applyBorder="1" applyAlignment="1" applyProtection="1">
      <alignment horizontal="left" vertical="center"/>
      <protection locked="0"/>
    </xf>
    <xf numFmtId="0" fontId="5" fillId="4" borderId="0" xfId="0" applyFont="1" applyFill="1" applyAlignment="1" applyProtection="1">
      <alignment horizontal="left" vertical="center"/>
      <protection locked="0"/>
    </xf>
    <xf numFmtId="0" fontId="5" fillId="4" borderId="15" xfId="0" applyFont="1" applyFill="1" applyBorder="1" applyAlignment="1" applyProtection="1">
      <alignment horizontal="left" vertical="center"/>
      <protection locked="0"/>
    </xf>
    <xf numFmtId="14" fontId="4" fillId="4" borderId="0" xfId="0" applyNumberFormat="1" applyFont="1" applyFill="1" applyAlignment="1" applyProtection="1">
      <alignment horizontal="left" vertical="center"/>
      <protection locked="0"/>
    </xf>
    <xf numFmtId="0" fontId="4" fillId="4" borderId="0" xfId="0" applyFont="1" applyFill="1" applyAlignment="1" applyProtection="1">
      <alignment horizontal="left" vertical="center"/>
      <protection locked="0"/>
    </xf>
    <xf numFmtId="0" fontId="4" fillId="4" borderId="15" xfId="0" applyFont="1" applyFill="1" applyBorder="1" applyAlignment="1" applyProtection="1">
      <alignment horizontal="left" vertical="center"/>
      <protection locked="0"/>
    </xf>
    <xf numFmtId="0" fontId="14" fillId="4" borderId="1" xfId="0" applyFont="1" applyFill="1" applyBorder="1" applyAlignment="1" applyProtection="1">
      <alignment horizontal="center" vertical="center"/>
      <protection locked="0"/>
    </xf>
    <xf numFmtId="0" fontId="14" fillId="4" borderId="2" xfId="0" applyFont="1" applyFill="1" applyBorder="1" applyAlignment="1" applyProtection="1">
      <alignment horizontal="center" vertical="center"/>
      <protection locked="0"/>
    </xf>
    <xf numFmtId="0" fontId="14" fillId="4" borderId="3" xfId="0" applyFont="1" applyFill="1" applyBorder="1" applyAlignment="1" applyProtection="1">
      <alignment horizontal="center" vertical="center"/>
      <protection locked="0"/>
    </xf>
    <xf numFmtId="0" fontId="5" fillId="2" borderId="4" xfId="0" applyFont="1" applyFill="1" applyBorder="1" applyAlignment="1">
      <alignment horizontal="left" vertical="center" wrapText="1"/>
    </xf>
    <xf numFmtId="0" fontId="5" fillId="2" borderId="14" xfId="0" applyFont="1" applyFill="1" applyBorder="1" applyAlignment="1">
      <alignment horizontal="left" vertical="center" wrapText="1"/>
    </xf>
    <xf numFmtId="0" fontId="5" fillId="2" borderId="5" xfId="0" applyFont="1" applyFill="1" applyBorder="1" applyAlignment="1">
      <alignment horizontal="left" vertical="center" wrapText="1"/>
    </xf>
    <xf numFmtId="0" fontId="47" fillId="5" borderId="10" xfId="8" applyFont="1" applyFill="1" applyBorder="1" applyAlignment="1">
      <alignment horizontal="left" vertical="center"/>
    </xf>
    <xf numFmtId="0" fontId="46" fillId="0" borderId="1" xfId="0" applyFont="1" applyBorder="1" applyAlignment="1">
      <alignment horizontal="left" vertical="center" wrapText="1"/>
    </xf>
    <xf numFmtId="0" fontId="46" fillId="0" borderId="2" xfId="0" applyFont="1" applyBorder="1" applyAlignment="1">
      <alignment horizontal="left" vertical="center" wrapText="1"/>
    </xf>
    <xf numFmtId="0" fontId="46" fillId="0" borderId="3" xfId="0" applyFont="1" applyBorder="1" applyAlignment="1">
      <alignment horizontal="left" vertical="center" wrapText="1"/>
    </xf>
    <xf numFmtId="0" fontId="3" fillId="0" borderId="0" xfId="0" applyFont="1" applyAlignment="1">
      <alignment horizontal="center" vertical="center"/>
    </xf>
    <xf numFmtId="0" fontId="10" fillId="2" borderId="10" xfId="0" applyFont="1" applyFill="1" applyBorder="1" applyAlignment="1">
      <alignment horizontal="center" vertical="center"/>
    </xf>
    <xf numFmtId="0" fontId="48" fillId="0" borderId="10" xfId="0" applyFont="1" applyBorder="1" applyAlignment="1">
      <alignment horizontal="left" vertical="center" wrapText="1"/>
    </xf>
    <xf numFmtId="0" fontId="19" fillId="4" borderId="1" xfId="0" applyFont="1" applyFill="1" applyBorder="1" applyAlignment="1" applyProtection="1">
      <alignment horizontal="left" vertical="center"/>
      <protection locked="0"/>
    </xf>
    <xf numFmtId="0" fontId="19" fillId="4" borderId="3" xfId="0" applyFont="1" applyFill="1" applyBorder="1" applyAlignment="1" applyProtection="1">
      <alignment horizontal="left" vertical="center"/>
      <protection locked="0"/>
    </xf>
    <xf numFmtId="0" fontId="5" fillId="4" borderId="1" xfId="0" applyFont="1" applyFill="1" applyBorder="1" applyAlignment="1" applyProtection="1">
      <alignment horizontal="left" vertical="center" wrapText="1"/>
      <protection locked="0"/>
    </xf>
    <xf numFmtId="0" fontId="5" fillId="4" borderId="2" xfId="0" applyFont="1" applyFill="1" applyBorder="1" applyAlignment="1" applyProtection="1">
      <alignment horizontal="left" vertical="center" wrapText="1"/>
      <protection locked="0"/>
    </xf>
    <xf numFmtId="0" fontId="5" fillId="4" borderId="3" xfId="0" applyFont="1" applyFill="1" applyBorder="1" applyAlignment="1" applyProtection="1">
      <alignment horizontal="left" vertical="center" wrapText="1"/>
      <protection locked="0"/>
    </xf>
    <xf numFmtId="0" fontId="4" fillId="0" borderId="1" xfId="0" applyFont="1" applyBorder="1" applyAlignment="1">
      <alignment vertical="center" wrapText="1"/>
    </xf>
    <xf numFmtId="0" fontId="4" fillId="0" borderId="3" xfId="0" applyFont="1" applyBorder="1" applyAlignment="1">
      <alignment vertical="center" wrapText="1"/>
    </xf>
    <xf numFmtId="44" fontId="5" fillId="4" borderId="1" xfId="1" applyFont="1" applyFill="1" applyBorder="1" applyAlignment="1" applyProtection="1">
      <alignment horizontal="center" vertical="center" wrapText="1"/>
      <protection locked="0"/>
    </xf>
    <xf numFmtId="44" fontId="5" fillId="4" borderId="2" xfId="1" applyFont="1" applyFill="1" applyBorder="1" applyAlignment="1" applyProtection="1">
      <alignment horizontal="center" vertical="center" wrapText="1"/>
      <protection locked="0"/>
    </xf>
    <xf numFmtId="44" fontId="5" fillId="4" borderId="3" xfId="1" applyFont="1" applyFill="1" applyBorder="1" applyAlignment="1" applyProtection="1">
      <alignment horizontal="center" vertical="center" wrapText="1"/>
      <protection locked="0"/>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4" fillId="0" borderId="1" xfId="0" applyFont="1" applyBorder="1" applyAlignment="1">
      <alignment horizontal="left" vertical="center"/>
    </xf>
    <xf numFmtId="0" fontId="4" fillId="0" borderId="3" xfId="0" applyFont="1" applyBorder="1" applyAlignment="1">
      <alignment horizontal="left" vertical="center"/>
    </xf>
    <xf numFmtId="0" fontId="10" fillId="0" borderId="10" xfId="0" applyFont="1" applyBorder="1" applyAlignment="1">
      <alignment horizontal="center" vertical="center"/>
    </xf>
    <xf numFmtId="0" fontId="17" fillId="0" borderId="10" xfId="0" applyFont="1" applyBorder="1" applyAlignment="1">
      <alignment horizontal="center" vertical="center"/>
    </xf>
    <xf numFmtId="0" fontId="12" fillId="3" borderId="1" xfId="0" applyFont="1" applyFill="1" applyBorder="1" applyAlignment="1">
      <alignment horizontal="center" vertical="center" wrapText="1"/>
    </xf>
    <xf numFmtId="0" fontId="12" fillId="3" borderId="2" xfId="0" applyFont="1" applyFill="1" applyBorder="1" applyAlignment="1">
      <alignment horizontal="center" vertical="center" wrapText="1"/>
    </xf>
    <xf numFmtId="0" fontId="12" fillId="3" borderId="3" xfId="0" applyFont="1" applyFill="1" applyBorder="1" applyAlignment="1">
      <alignment horizontal="center" vertical="center" wrapText="1"/>
    </xf>
    <xf numFmtId="0" fontId="5" fillId="0" borderId="1" xfId="0" applyFont="1" applyBorder="1" applyAlignment="1">
      <alignment horizontal="left" vertical="center"/>
    </xf>
    <xf numFmtId="0" fontId="5" fillId="0" borderId="3" xfId="0" applyFont="1" applyBorder="1" applyAlignment="1">
      <alignment horizontal="left" vertical="center"/>
    </xf>
    <xf numFmtId="1" fontId="5" fillId="4" borderId="1" xfId="1" applyNumberFormat="1" applyFont="1" applyFill="1" applyBorder="1" applyAlignment="1" applyProtection="1">
      <alignment horizontal="center" vertical="center" wrapText="1"/>
      <protection locked="0"/>
    </xf>
    <xf numFmtId="1" fontId="5" fillId="4" borderId="2" xfId="1" applyNumberFormat="1" applyFont="1" applyFill="1" applyBorder="1" applyAlignment="1" applyProtection="1">
      <alignment horizontal="center" vertical="center" wrapText="1"/>
      <protection locked="0"/>
    </xf>
    <xf numFmtId="1" fontId="5" fillId="4" borderId="3" xfId="1" applyNumberFormat="1" applyFont="1" applyFill="1" applyBorder="1" applyAlignment="1" applyProtection="1">
      <alignment horizontal="center" vertical="center" wrapText="1"/>
      <protection locked="0"/>
    </xf>
    <xf numFmtId="2" fontId="5" fillId="4" borderId="1" xfId="0" applyNumberFormat="1" applyFont="1" applyFill="1" applyBorder="1" applyAlignment="1" applyProtection="1">
      <alignment horizontal="center" vertical="center" wrapText="1"/>
      <protection locked="0"/>
    </xf>
    <xf numFmtId="2" fontId="5" fillId="4" borderId="2" xfId="0" applyNumberFormat="1" applyFont="1" applyFill="1" applyBorder="1" applyAlignment="1" applyProtection="1">
      <alignment horizontal="center" vertical="center" wrapText="1"/>
      <protection locked="0"/>
    </xf>
    <xf numFmtId="2" fontId="5" fillId="4" borderId="3" xfId="0" applyNumberFormat="1" applyFont="1" applyFill="1" applyBorder="1" applyAlignment="1" applyProtection="1">
      <alignment horizontal="center" vertical="center" wrapText="1"/>
      <protection locked="0"/>
    </xf>
    <xf numFmtId="0" fontId="23" fillId="4" borderId="1" xfId="0" applyFont="1" applyFill="1" applyBorder="1" applyAlignment="1" applyProtection="1">
      <alignment horizontal="center" vertical="center" wrapText="1"/>
      <protection locked="0"/>
    </xf>
    <xf numFmtId="0" fontId="23" fillId="4" borderId="2" xfId="0" applyFont="1" applyFill="1" applyBorder="1" applyAlignment="1" applyProtection="1">
      <alignment horizontal="center" vertical="center" wrapText="1"/>
      <protection locked="0"/>
    </xf>
    <xf numFmtId="0" fontId="23" fillId="4" borderId="3" xfId="0" applyFont="1" applyFill="1" applyBorder="1" applyAlignment="1" applyProtection="1">
      <alignment horizontal="center" vertical="center" wrapText="1"/>
      <protection locked="0"/>
    </xf>
    <xf numFmtId="0" fontId="4" fillId="0" borderId="2" xfId="0" applyFont="1" applyBorder="1" applyAlignment="1">
      <alignment horizontal="left" vertical="center"/>
    </xf>
    <xf numFmtId="0" fontId="15" fillId="0" borderId="10" xfId="0" applyFont="1" applyBorder="1" applyAlignment="1">
      <alignment horizontal="center" vertical="center"/>
    </xf>
    <xf numFmtId="0" fontId="14" fillId="3" borderId="1" xfId="0" applyFont="1" applyFill="1" applyBorder="1" applyAlignment="1">
      <alignment horizontal="center" vertical="center" wrapText="1"/>
    </xf>
    <xf numFmtId="0" fontId="14" fillId="3" borderId="2" xfId="0" applyFont="1" applyFill="1" applyBorder="1" applyAlignment="1">
      <alignment horizontal="center" vertical="center" wrapText="1"/>
    </xf>
    <xf numFmtId="0" fontId="14" fillId="3" borderId="3" xfId="0" applyFont="1" applyFill="1" applyBorder="1" applyAlignment="1">
      <alignment horizontal="center" vertical="center" wrapText="1"/>
    </xf>
    <xf numFmtId="0" fontId="6" fillId="0" borderId="1" xfId="0" applyFont="1" applyBorder="1" applyAlignment="1" applyProtection="1">
      <alignment horizontal="left" vertical="top" wrapText="1"/>
      <protection locked="0"/>
    </xf>
    <xf numFmtId="0" fontId="5" fillId="0" borderId="2" xfId="0" applyFont="1" applyBorder="1" applyAlignment="1" applyProtection="1">
      <alignment horizontal="left" vertical="top" wrapText="1"/>
      <protection locked="0"/>
    </xf>
    <xf numFmtId="0" fontId="5" fillId="0" borderId="3" xfId="0" applyFont="1" applyBorder="1" applyAlignment="1" applyProtection="1">
      <alignment horizontal="left" vertical="top" wrapText="1"/>
      <protection locked="0"/>
    </xf>
    <xf numFmtId="0" fontId="4" fillId="0" borderId="2" xfId="0" applyFont="1" applyBorder="1" applyAlignment="1">
      <alignment vertical="center" wrapText="1"/>
    </xf>
    <xf numFmtId="0" fontId="11" fillId="2" borderId="10" xfId="0" applyFont="1" applyFill="1" applyBorder="1" applyAlignment="1">
      <alignment horizontal="center" wrapText="1"/>
    </xf>
    <xf numFmtId="0" fontId="3" fillId="5" borderId="10" xfId="0" applyFont="1" applyFill="1" applyBorder="1" applyAlignment="1">
      <alignment horizontal="center" vertical="center"/>
    </xf>
    <xf numFmtId="0" fontId="5" fillId="0" borderId="1" xfId="0" applyFont="1" applyBorder="1" applyAlignment="1">
      <alignment horizontal="center"/>
    </xf>
    <xf numFmtId="0" fontId="5" fillId="0" borderId="2" xfId="0" applyFont="1" applyBorder="1" applyAlignment="1">
      <alignment horizontal="center"/>
    </xf>
    <xf numFmtId="0" fontId="5" fillId="0" borderId="3" xfId="0" applyFont="1" applyBorder="1" applyAlignment="1">
      <alignment horizontal="center"/>
    </xf>
    <xf numFmtId="0" fontId="5" fillId="0" borderId="0" xfId="0" applyFont="1" applyAlignment="1">
      <alignment horizontal="center" vertical="center" wrapText="1"/>
    </xf>
    <xf numFmtId="0" fontId="5" fillId="2" borderId="1"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1"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4" borderId="1" xfId="0" applyFont="1" applyFill="1" applyBorder="1" applyAlignment="1" applyProtection="1">
      <alignment horizontal="center" vertical="center" shrinkToFit="1"/>
      <protection locked="0"/>
    </xf>
    <xf numFmtId="0" fontId="5" fillId="4" borderId="3" xfId="0" applyFont="1" applyFill="1" applyBorder="1" applyAlignment="1" applyProtection="1">
      <alignment horizontal="center" vertical="center" shrinkToFit="1"/>
      <protection locked="0"/>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14" fontId="5" fillId="0" borderId="0" xfId="0" applyNumberFormat="1" applyFont="1" applyAlignment="1">
      <alignment horizontal="center" vertical="center"/>
    </xf>
    <xf numFmtId="0" fontId="4" fillId="0" borderId="1" xfId="0" applyFont="1" applyBorder="1" applyAlignment="1" applyProtection="1">
      <alignment horizontal="left" vertical="center"/>
      <protection locked="0"/>
    </xf>
    <xf numFmtId="0" fontId="4" fillId="0" borderId="3" xfId="0" applyFont="1" applyBorder="1" applyAlignment="1" applyProtection="1">
      <alignment horizontal="left" vertical="center"/>
      <protection locked="0"/>
    </xf>
    <xf numFmtId="14" fontId="5" fillId="4" borderId="1" xfId="0" applyNumberFormat="1" applyFont="1" applyFill="1" applyBorder="1" applyAlignment="1" applyProtection="1">
      <alignment horizontal="center" vertical="center"/>
      <protection locked="0"/>
    </xf>
    <xf numFmtId="14" fontId="5" fillId="4" borderId="3" xfId="0" applyNumberFormat="1" applyFont="1" applyFill="1" applyBorder="1" applyAlignment="1" applyProtection="1">
      <alignment horizontal="center" vertical="center"/>
      <protection locked="0"/>
    </xf>
    <xf numFmtId="0" fontId="23" fillId="5" borderId="1" xfId="0" applyFont="1" applyFill="1" applyBorder="1" applyAlignment="1">
      <alignment horizontal="center" vertical="center" wrapText="1"/>
    </xf>
    <xf numFmtId="0" fontId="23" fillId="5" borderId="2" xfId="0" applyFont="1" applyFill="1" applyBorder="1" applyAlignment="1">
      <alignment horizontal="center" vertical="center" wrapText="1"/>
    </xf>
    <xf numFmtId="0" fontId="23" fillId="5" borderId="3" xfId="0" applyFont="1" applyFill="1" applyBorder="1" applyAlignment="1">
      <alignment horizontal="center" vertical="center" wrapText="1"/>
    </xf>
    <xf numFmtId="0" fontId="4" fillId="4" borderId="10" xfId="0" applyFont="1" applyFill="1" applyBorder="1" applyAlignment="1" applyProtection="1">
      <alignment horizontal="left" vertical="center" shrinkToFit="1"/>
      <protection locked="0"/>
    </xf>
    <xf numFmtId="14" fontId="5" fillId="4" borderId="10" xfId="0" applyNumberFormat="1" applyFont="1" applyFill="1" applyBorder="1" applyAlignment="1" applyProtection="1">
      <alignment horizontal="center" vertical="center"/>
      <protection locked="0"/>
    </xf>
    <xf numFmtId="0" fontId="16" fillId="0" borderId="10" xfId="0" applyFont="1" applyBorder="1" applyAlignment="1">
      <alignment horizontal="left" vertical="center" wrapText="1"/>
    </xf>
    <xf numFmtId="0" fontId="4" fillId="0" borderId="10" xfId="0" applyFont="1" applyBorder="1" applyAlignment="1" applyProtection="1">
      <alignment horizontal="left" vertical="center" shrinkToFit="1"/>
      <protection locked="0"/>
    </xf>
    <xf numFmtId="0" fontId="38" fillId="5" borderId="1" xfId="0" applyFont="1" applyFill="1" applyBorder="1" applyAlignment="1">
      <alignment horizontal="left"/>
    </xf>
    <xf numFmtId="0" fontId="38" fillId="5" borderId="3" xfId="0" applyFont="1" applyFill="1" applyBorder="1" applyAlignment="1">
      <alignment horizontal="left"/>
    </xf>
    <xf numFmtId="0" fontId="17" fillId="2" borderId="10" xfId="0" applyFont="1" applyFill="1" applyBorder="1" applyAlignment="1">
      <alignment horizontal="center" vertical="center"/>
    </xf>
    <xf numFmtId="0" fontId="31" fillId="3" borderId="10" xfId="0" applyFont="1" applyFill="1" applyBorder="1" applyAlignment="1">
      <alignment horizontal="center" vertical="center"/>
    </xf>
    <xf numFmtId="44" fontId="50" fillId="3" borderId="10" xfId="1" applyFont="1" applyFill="1" applyBorder="1" applyAlignment="1">
      <alignment horizontal="left" vertical="center"/>
    </xf>
    <xf numFmtId="44" fontId="51" fillId="3" borderId="10" xfId="1" applyFont="1" applyFill="1" applyBorder="1" applyAlignment="1">
      <alignment horizontal="left" vertical="center"/>
    </xf>
    <xf numFmtId="0" fontId="31" fillId="4" borderId="11" xfId="0" applyFont="1" applyFill="1" applyBorder="1" applyAlignment="1">
      <alignment horizontal="center" vertical="center"/>
    </xf>
    <xf numFmtId="0" fontId="31" fillId="4" borderId="6" xfId="0" applyFont="1" applyFill="1" applyBorder="1" applyAlignment="1">
      <alignment horizontal="center" vertical="center"/>
    </xf>
    <xf numFmtId="0" fontId="38" fillId="8" borderId="11" xfId="0" applyFont="1" applyFill="1" applyBorder="1" applyAlignment="1">
      <alignment horizontal="center" vertical="center"/>
    </xf>
    <xf numFmtId="0" fontId="38" fillId="8" borderId="33" xfId="0" applyFont="1" applyFill="1" applyBorder="1" applyAlignment="1">
      <alignment horizontal="center" vertical="center"/>
    </xf>
    <xf numFmtId="0" fontId="38" fillId="8" borderId="6" xfId="0" applyFont="1" applyFill="1" applyBorder="1" applyAlignment="1">
      <alignment horizontal="center" vertical="center"/>
    </xf>
    <xf numFmtId="0" fontId="17" fillId="0" borderId="10" xfId="4" applyFont="1" applyBorder="1" applyAlignment="1">
      <alignment horizontal="center" vertical="center"/>
    </xf>
    <xf numFmtId="0" fontId="17" fillId="2" borderId="10" xfId="4" applyFont="1" applyFill="1" applyBorder="1" applyAlignment="1">
      <alignment horizontal="center" vertical="center"/>
    </xf>
    <xf numFmtId="0" fontId="4" fillId="5" borderId="10" xfId="4" applyFont="1" applyFill="1" applyBorder="1" applyAlignment="1">
      <alignment horizontal="justify" vertical="center" wrapText="1"/>
    </xf>
    <xf numFmtId="0" fontId="5" fillId="2" borderId="1" xfId="4" applyFont="1" applyFill="1" applyBorder="1" applyAlignment="1">
      <alignment horizontal="left" vertical="center"/>
    </xf>
    <xf numFmtId="0" fontId="5" fillId="2" borderId="2" xfId="4" applyFont="1" applyFill="1" applyBorder="1" applyAlignment="1">
      <alignment horizontal="left" vertical="center"/>
    </xf>
    <xf numFmtId="0" fontId="5" fillId="2" borderId="3" xfId="4" applyFont="1" applyFill="1" applyBorder="1" applyAlignment="1">
      <alignment horizontal="left" vertical="center"/>
    </xf>
    <xf numFmtId="0" fontId="5" fillId="0" borderId="10" xfId="4" applyFont="1" applyBorder="1" applyAlignment="1">
      <alignment horizontal="left" vertical="center"/>
    </xf>
    <xf numFmtId="0" fontId="5" fillId="0" borderId="10" xfId="4" applyFont="1" applyBorder="1" applyAlignment="1">
      <alignment vertical="center"/>
    </xf>
    <xf numFmtId="0" fontId="5" fillId="5" borderId="10" xfId="4" applyFont="1" applyFill="1" applyBorder="1" applyAlignment="1">
      <alignment horizontal="center" vertical="center"/>
    </xf>
    <xf numFmtId="0" fontId="4" fillId="0" borderId="10" xfId="4" applyFont="1" applyBorder="1" applyAlignment="1">
      <alignment horizontal="left" vertical="center"/>
    </xf>
    <xf numFmtId="0" fontId="4" fillId="0" borderId="10" xfId="4" applyFont="1" applyBorder="1" applyAlignment="1">
      <alignment vertical="center"/>
    </xf>
    <xf numFmtId="0" fontId="4" fillId="9" borderId="10" xfId="4" applyFont="1" applyFill="1" applyBorder="1" applyAlignment="1">
      <alignment horizontal="left" vertical="center"/>
    </xf>
    <xf numFmtId="0" fontId="4" fillId="9" borderId="10" xfId="4" applyFont="1" applyFill="1" applyBorder="1" applyAlignment="1">
      <alignment vertical="center"/>
    </xf>
    <xf numFmtId="0" fontId="4" fillId="9" borderId="1" xfId="4" applyFont="1" applyFill="1" applyBorder="1" applyAlignment="1">
      <alignment horizontal="left" vertical="center"/>
    </xf>
    <xf numFmtId="0" fontId="4" fillId="9" borderId="3" xfId="4" applyFont="1" applyFill="1" applyBorder="1" applyAlignment="1">
      <alignment horizontal="left" vertical="center"/>
    </xf>
    <xf numFmtId="0" fontId="4" fillId="9" borderId="1" xfId="4" applyFont="1" applyFill="1" applyBorder="1" applyAlignment="1" applyProtection="1">
      <alignment vertical="center"/>
      <protection locked="0"/>
    </xf>
    <xf numFmtId="0" fontId="4" fillId="9" borderId="3" xfId="4" applyFont="1" applyFill="1" applyBorder="1" applyAlignment="1" applyProtection="1">
      <alignment vertical="center"/>
      <protection locked="0"/>
    </xf>
    <xf numFmtId="0" fontId="4" fillId="0" borderId="10" xfId="4" applyFont="1" applyBorder="1" applyAlignment="1" applyProtection="1">
      <alignment vertical="center"/>
      <protection locked="0"/>
    </xf>
    <xf numFmtId="0" fontId="5" fillId="0" borderId="4" xfId="4" applyFont="1" applyBorder="1" applyAlignment="1">
      <alignment vertical="center"/>
    </xf>
    <xf numFmtId="0" fontId="5" fillId="0" borderId="5" xfId="4" applyFont="1" applyBorder="1" applyAlignment="1">
      <alignment vertical="center"/>
    </xf>
    <xf numFmtId="0" fontId="4" fillId="9" borderId="10" xfId="4" applyFont="1" applyFill="1" applyBorder="1" applyAlignment="1" applyProtection="1">
      <alignment horizontal="left" vertical="center"/>
      <protection locked="0"/>
    </xf>
    <xf numFmtId="0" fontId="5" fillId="2" borderId="7" xfId="4" applyFont="1" applyFill="1" applyBorder="1" applyAlignment="1">
      <alignment horizontal="left" vertical="center"/>
    </xf>
    <xf numFmtId="0" fontId="5" fillId="2" borderId="8" xfId="4" applyFont="1" applyFill="1" applyBorder="1" applyAlignment="1">
      <alignment horizontal="left" vertical="center"/>
    </xf>
    <xf numFmtId="0" fontId="5" fillId="4" borderId="0" xfId="4" applyFont="1" applyFill="1" applyAlignment="1">
      <alignment horizontal="left" vertical="center" wrapText="1"/>
    </xf>
    <xf numFmtId="0" fontId="5" fillId="5" borderId="1" xfId="4" applyFont="1" applyFill="1" applyBorder="1" applyAlignment="1">
      <alignment horizontal="left" vertical="center"/>
    </xf>
    <xf numFmtId="0" fontId="5" fillId="5" borderId="2" xfId="4" applyFont="1" applyFill="1" applyBorder="1" applyAlignment="1">
      <alignment horizontal="left" vertical="center"/>
    </xf>
    <xf numFmtId="0" fontId="5" fillId="5" borderId="3" xfId="4" applyFont="1" applyFill="1" applyBorder="1" applyAlignment="1">
      <alignment horizontal="left" vertical="center"/>
    </xf>
    <xf numFmtId="0" fontId="4" fillId="9" borderId="10" xfId="4" applyFont="1" applyFill="1" applyBorder="1" applyAlignment="1" applyProtection="1">
      <alignment vertical="center"/>
      <protection locked="0"/>
    </xf>
    <xf numFmtId="0" fontId="4" fillId="0" borderId="10" xfId="4" applyFont="1" applyBorder="1" applyAlignment="1" applyProtection="1">
      <alignment horizontal="left" vertical="center"/>
      <protection locked="0"/>
    </xf>
    <xf numFmtId="0" fontId="53" fillId="2" borderId="10" xfId="4" applyFont="1" applyFill="1" applyBorder="1" applyAlignment="1">
      <alignment horizontal="center" vertical="center"/>
    </xf>
    <xf numFmtId="0" fontId="41" fillId="0" borderId="10" xfId="4" applyFont="1" applyBorder="1" applyAlignment="1">
      <alignment horizontal="center" vertical="center"/>
    </xf>
    <xf numFmtId="0" fontId="53" fillId="0" borderId="10" xfId="4" applyFont="1" applyBorder="1" applyAlignment="1">
      <alignment horizontal="center" vertical="center"/>
    </xf>
    <xf numFmtId="0" fontId="35" fillId="0" borderId="0" xfId="4" applyFont="1"/>
    <xf numFmtId="44" fontId="5" fillId="4" borderId="1" xfId="1" applyFont="1" applyFill="1" applyBorder="1" applyAlignment="1" applyProtection="1">
      <alignment horizontal="center" vertical="center"/>
      <protection locked="0"/>
    </xf>
    <xf numFmtId="44" fontId="5" fillId="4" borderId="3" xfId="1" applyFont="1" applyFill="1" applyBorder="1" applyAlignment="1" applyProtection="1">
      <alignment horizontal="center" vertical="center"/>
      <protection locked="0"/>
    </xf>
    <xf numFmtId="0" fontId="5" fillId="2" borderId="27" xfId="4" applyFont="1" applyFill="1" applyBorder="1" applyAlignment="1">
      <alignment vertical="center"/>
    </xf>
    <xf numFmtId="0" fontId="5" fillId="2" borderId="14" xfId="4" applyFont="1" applyFill="1" applyBorder="1" applyAlignment="1">
      <alignment vertical="center"/>
    </xf>
    <xf numFmtId="0" fontId="5" fillId="2" borderId="31" xfId="4" applyFont="1" applyFill="1" applyBorder="1" applyAlignment="1">
      <alignment vertical="center"/>
    </xf>
    <xf numFmtId="0" fontId="5" fillId="0" borderId="7" xfId="4" applyFont="1" applyBorder="1" applyAlignment="1">
      <alignment horizontal="center" vertical="center"/>
    </xf>
    <xf numFmtId="0" fontId="5" fillId="0" borderId="9" xfId="4" applyFont="1" applyBorder="1" applyAlignment="1">
      <alignment horizontal="center" vertical="center"/>
    </xf>
    <xf numFmtId="44" fontId="5" fillId="5" borderId="24" xfId="5" applyFont="1" applyFill="1" applyBorder="1" applyAlignment="1" applyProtection="1">
      <alignment horizontal="center" vertical="center"/>
    </xf>
    <xf numFmtId="44" fontId="5" fillId="5" borderId="25" xfId="5" applyFont="1" applyFill="1" applyBorder="1" applyAlignment="1" applyProtection="1">
      <alignment horizontal="center" vertical="center"/>
    </xf>
    <xf numFmtId="0" fontId="13" fillId="0" borderId="0" xfId="4" applyFont="1" applyProtection="1">
      <protection locked="0"/>
    </xf>
    <xf numFmtId="0" fontId="5" fillId="4" borderId="1" xfId="4" applyFont="1" applyFill="1" applyBorder="1" applyAlignment="1" applyProtection="1">
      <alignment horizontal="center" vertical="center"/>
      <protection locked="0"/>
    </xf>
    <xf numFmtId="0" fontId="5" fillId="4" borderId="3" xfId="4" applyFont="1" applyFill="1" applyBorder="1" applyAlignment="1" applyProtection="1">
      <alignment horizontal="center" vertical="center"/>
      <protection locked="0"/>
    </xf>
    <xf numFmtId="44" fontId="5" fillId="4" borderId="1" xfId="5" applyFont="1" applyFill="1" applyBorder="1" applyAlignment="1" applyProtection="1">
      <alignment horizontal="center" vertical="center"/>
      <protection locked="0"/>
    </xf>
    <xf numFmtId="44" fontId="5" fillId="4" borderId="3" xfId="5" applyFont="1" applyFill="1" applyBorder="1" applyAlignment="1" applyProtection="1">
      <alignment horizontal="center" vertical="center"/>
      <protection locked="0"/>
    </xf>
    <xf numFmtId="0" fontId="5" fillId="2" borderId="27" xfId="4" applyFont="1" applyFill="1" applyBorder="1" applyAlignment="1">
      <alignment horizontal="left" vertical="center"/>
    </xf>
    <xf numFmtId="0" fontId="5" fillId="2" borderId="14" xfId="4" applyFont="1" applyFill="1" applyBorder="1" applyAlignment="1">
      <alignment horizontal="left" vertical="center"/>
    </xf>
    <xf numFmtId="0" fontId="5" fillId="2" borderId="31" xfId="4" applyFont="1" applyFill="1" applyBorder="1" applyAlignment="1">
      <alignment horizontal="left" vertical="center"/>
    </xf>
    <xf numFmtId="0" fontId="5" fillId="6" borderId="1" xfId="4" applyFont="1" applyFill="1" applyBorder="1" applyAlignment="1">
      <alignment horizontal="center" vertical="center" wrapText="1"/>
    </xf>
    <xf numFmtId="0" fontId="5" fillId="6" borderId="3" xfId="4" applyFont="1" applyFill="1" applyBorder="1" applyAlignment="1">
      <alignment horizontal="center" vertical="center" wrapText="1"/>
    </xf>
    <xf numFmtId="0" fontId="5" fillId="0" borderId="10" xfId="4" applyFont="1" applyBorder="1" applyAlignment="1">
      <alignment horizontal="center" vertical="center"/>
    </xf>
    <xf numFmtId="0" fontId="5" fillId="5" borderId="7" xfId="4" applyFont="1" applyFill="1" applyBorder="1" applyAlignment="1">
      <alignment horizontal="center" vertical="center"/>
    </xf>
    <xf numFmtId="0" fontId="4" fillId="5" borderId="8" xfId="4" applyFont="1" applyFill="1" applyBorder="1" applyAlignment="1">
      <alignment vertical="center"/>
    </xf>
    <xf numFmtId="0" fontId="4" fillId="5" borderId="9" xfId="4" applyFont="1" applyFill="1" applyBorder="1" applyAlignment="1">
      <alignment vertical="center"/>
    </xf>
    <xf numFmtId="0" fontId="4" fillId="5" borderId="4" xfId="4" applyFont="1" applyFill="1" applyBorder="1" applyAlignment="1">
      <alignment vertical="center"/>
    </xf>
    <xf numFmtId="0" fontId="4" fillId="5" borderId="14" xfId="4" applyFont="1" applyFill="1" applyBorder="1" applyAlignment="1">
      <alignment vertical="center"/>
    </xf>
    <xf numFmtId="0" fontId="4" fillId="5" borderId="5" xfId="4" applyFont="1" applyFill="1" applyBorder="1" applyAlignment="1">
      <alignment vertical="center"/>
    </xf>
    <xf numFmtId="0" fontId="5" fillId="5" borderId="11" xfId="4" applyFont="1" applyFill="1" applyBorder="1" applyAlignment="1">
      <alignment horizontal="center" vertical="center"/>
    </xf>
    <xf numFmtId="0" fontId="5" fillId="5" borderId="6" xfId="4" applyFont="1" applyFill="1" applyBorder="1" applyAlignment="1">
      <alignment horizontal="center" vertical="center"/>
    </xf>
    <xf numFmtId="0" fontId="4" fillId="5" borderId="1" xfId="4" applyFont="1" applyFill="1" applyBorder="1" applyAlignment="1">
      <alignment horizontal="left" vertical="center"/>
    </xf>
    <xf numFmtId="0" fontId="4" fillId="5" borderId="2" xfId="4" applyFont="1" applyFill="1" applyBorder="1" applyAlignment="1">
      <alignment horizontal="left" vertical="center"/>
    </xf>
    <xf numFmtId="0" fontId="4" fillId="5" borderId="3" xfId="4" applyFont="1" applyFill="1" applyBorder="1" applyAlignment="1">
      <alignment horizontal="left" vertical="center"/>
    </xf>
    <xf numFmtId="0" fontId="5" fillId="5" borderId="11" xfId="4" applyFont="1" applyFill="1" applyBorder="1" applyAlignment="1">
      <alignment horizontal="center" vertical="center" wrapText="1"/>
    </xf>
    <xf numFmtId="0" fontId="5" fillId="5" borderId="6" xfId="4" applyFont="1" applyFill="1" applyBorder="1" applyAlignment="1">
      <alignment horizontal="center" vertical="center" wrapText="1"/>
    </xf>
    <xf numFmtId="0" fontId="4" fillId="0" borderId="1" xfId="4" applyFont="1" applyBorder="1" applyAlignment="1">
      <alignment horizontal="left" vertical="center"/>
    </xf>
    <xf numFmtId="0" fontId="4" fillId="0" borderId="2" xfId="4" applyFont="1" applyBorder="1" applyAlignment="1">
      <alignment horizontal="left" vertical="center"/>
    </xf>
    <xf numFmtId="0" fontId="4" fillId="0" borderId="3" xfId="4" applyFont="1" applyBorder="1" applyAlignment="1">
      <alignment horizontal="left" vertical="center"/>
    </xf>
    <xf numFmtId="0" fontId="4" fillId="5" borderId="2" xfId="4" applyFont="1" applyFill="1" applyBorder="1" applyAlignment="1">
      <alignment vertical="center"/>
    </xf>
    <xf numFmtId="0" fontId="4" fillId="5" borderId="3" xfId="4" applyFont="1" applyFill="1" applyBorder="1" applyAlignment="1">
      <alignment vertical="center"/>
    </xf>
    <xf numFmtId="0" fontId="4" fillId="5" borderId="7" xfId="4" applyFont="1" applyFill="1" applyBorder="1" applyAlignment="1">
      <alignment horizontal="left" vertical="center"/>
    </xf>
    <xf numFmtId="0" fontId="4" fillId="5" borderId="8" xfId="4" applyFont="1" applyFill="1" applyBorder="1" applyAlignment="1">
      <alignment horizontal="left" vertical="center"/>
    </xf>
    <xf numFmtId="0" fontId="4" fillId="5" borderId="9" xfId="4" applyFont="1" applyFill="1" applyBorder="1" applyAlignment="1">
      <alignment horizontal="left" vertical="center"/>
    </xf>
    <xf numFmtId="0" fontId="4" fillId="5" borderId="4" xfId="4" applyFont="1" applyFill="1" applyBorder="1" applyAlignment="1">
      <alignment horizontal="left" vertical="center"/>
    </xf>
    <xf numFmtId="0" fontId="4" fillId="5" borderId="14" xfId="4" applyFont="1" applyFill="1" applyBorder="1" applyAlignment="1">
      <alignment horizontal="left" vertical="center"/>
    </xf>
    <xf numFmtId="0" fontId="4" fillId="5" borderId="5" xfId="4" applyFont="1" applyFill="1" applyBorder="1" applyAlignment="1">
      <alignment horizontal="left" vertical="center"/>
    </xf>
    <xf numFmtId="0" fontId="4" fillId="5" borderId="1" xfId="4" applyFont="1" applyFill="1" applyBorder="1" applyAlignment="1">
      <alignment vertical="center"/>
    </xf>
    <xf numFmtId="0" fontId="4" fillId="0" borderId="2" xfId="4" applyFont="1" applyBorder="1" applyAlignment="1">
      <alignment vertical="center"/>
    </xf>
    <xf numFmtId="0" fontId="34" fillId="0" borderId="0" xfId="4" applyFont="1" applyAlignment="1">
      <alignment horizontal="center" vertical="center"/>
    </xf>
    <xf numFmtId="0" fontId="4" fillId="0" borderId="14" xfId="4" applyFont="1" applyBorder="1" applyAlignment="1">
      <alignment horizontal="center" vertical="center"/>
    </xf>
    <xf numFmtId="0" fontId="4" fillId="5" borderId="1" xfId="4" applyFont="1" applyFill="1" applyBorder="1" applyAlignment="1">
      <alignment horizontal="left" vertical="center" wrapText="1"/>
    </xf>
    <xf numFmtId="0" fontId="4" fillId="5" borderId="0" xfId="4" applyFont="1" applyFill="1" applyAlignment="1">
      <alignment vertical="center"/>
    </xf>
    <xf numFmtId="0" fontId="5" fillId="4" borderId="0" xfId="4" applyFont="1" applyFill="1" applyAlignment="1">
      <alignment vertical="center" wrapText="1"/>
    </xf>
    <xf numFmtId="0" fontId="5" fillId="4" borderId="0" xfId="4" applyFont="1" applyFill="1" applyAlignment="1">
      <alignment vertical="center"/>
    </xf>
    <xf numFmtId="0" fontId="34" fillId="4" borderId="0" xfId="4" applyFont="1" applyFill="1" applyAlignment="1">
      <alignment vertical="center" wrapText="1"/>
    </xf>
    <xf numFmtId="0" fontId="35" fillId="0" borderId="0" xfId="4" applyFont="1" applyAlignment="1">
      <alignment horizontal="left" vertical="center"/>
    </xf>
    <xf numFmtId="0" fontId="35" fillId="0" borderId="0" xfId="4" applyFont="1" applyAlignment="1">
      <alignment horizontal="left" vertical="center" wrapText="1"/>
    </xf>
    <xf numFmtId="0" fontId="41" fillId="0" borderId="6" xfId="5" applyNumberFormat="1" applyFont="1" applyFill="1" applyBorder="1" applyAlignment="1" applyProtection="1">
      <alignment horizontal="left" vertical="center"/>
    </xf>
    <xf numFmtId="0" fontId="41" fillId="0" borderId="1" xfId="5" applyNumberFormat="1" applyFont="1" applyFill="1" applyBorder="1" applyAlignment="1" applyProtection="1">
      <alignment horizontal="left" vertical="center" wrapText="1"/>
    </xf>
    <xf numFmtId="0" fontId="41" fillId="0" borderId="3" xfId="5" applyNumberFormat="1" applyFont="1" applyFill="1" applyBorder="1" applyAlignment="1" applyProtection="1">
      <alignment horizontal="left" vertical="center" wrapText="1"/>
    </xf>
    <xf numFmtId="0" fontId="41" fillId="0" borderId="21" xfId="5" applyNumberFormat="1" applyFont="1" applyFill="1" applyBorder="1" applyAlignment="1" applyProtection="1">
      <alignment horizontal="left" vertical="center" wrapText="1"/>
    </xf>
    <xf numFmtId="0" fontId="42" fillId="0" borderId="21" xfId="4" applyFont="1" applyBorder="1" applyAlignment="1">
      <alignment vertical="center"/>
    </xf>
    <xf numFmtId="0" fontId="42" fillId="0" borderId="6" xfId="4" applyFont="1" applyBorder="1" applyAlignment="1">
      <alignment vertical="center"/>
    </xf>
    <xf numFmtId="0" fontId="41" fillId="0" borderId="10" xfId="5" applyNumberFormat="1" applyFont="1" applyFill="1" applyBorder="1" applyAlignment="1" applyProtection="1">
      <alignment horizontal="left" vertical="center"/>
    </xf>
    <xf numFmtId="0" fontId="41" fillId="0" borderId="6" xfId="4" applyFont="1" applyBorder="1" applyAlignment="1">
      <alignment horizontal="left" vertical="center"/>
    </xf>
    <xf numFmtId="0" fontId="41" fillId="0" borderId="21" xfId="5" applyNumberFormat="1" applyFont="1" applyFill="1" applyBorder="1" applyAlignment="1" applyProtection="1">
      <alignment horizontal="left" vertical="center"/>
    </xf>
    <xf numFmtId="0" fontId="41" fillId="0" borderId="10" xfId="5" applyNumberFormat="1" applyFont="1" applyFill="1" applyBorder="1" applyAlignment="1" applyProtection="1">
      <alignment horizontal="left" vertical="center" wrapText="1"/>
    </xf>
    <xf numFmtId="0" fontId="42" fillId="0" borderId="10" xfId="4" applyFont="1" applyBorder="1" applyAlignment="1">
      <alignment vertical="center"/>
    </xf>
    <xf numFmtId="44" fontId="41" fillId="0" borderId="1" xfId="4" applyNumberFormat="1" applyFont="1" applyBorder="1" applyAlignment="1">
      <alignment horizontal="center" vertical="center"/>
    </xf>
    <xf numFmtId="44" fontId="41" fillId="0" borderId="2" xfId="4" applyNumberFormat="1" applyFont="1" applyBorder="1" applyAlignment="1">
      <alignment horizontal="center" vertical="center"/>
    </xf>
    <xf numFmtId="44" fontId="41" fillId="0" borderId="3" xfId="4" applyNumberFormat="1" applyFont="1" applyBorder="1" applyAlignment="1">
      <alignment horizontal="center" vertical="center"/>
    </xf>
    <xf numFmtId="0" fontId="41" fillId="12" borderId="1" xfId="5" applyNumberFormat="1" applyFont="1" applyFill="1" applyBorder="1" applyAlignment="1" applyProtection="1">
      <alignment horizontal="center" vertical="center"/>
    </xf>
    <xf numFmtId="0" fontId="41" fillId="12" borderId="2" xfId="5" applyNumberFormat="1" applyFont="1" applyFill="1" applyBorder="1" applyAlignment="1" applyProtection="1">
      <alignment horizontal="center" vertical="center"/>
    </xf>
    <xf numFmtId="0" fontId="41" fillId="12" borderId="3" xfId="5" applyNumberFormat="1" applyFont="1" applyFill="1" applyBorder="1" applyAlignment="1" applyProtection="1">
      <alignment horizontal="center" vertical="center"/>
    </xf>
    <xf numFmtId="0" fontId="41" fillId="12" borderId="1" xfId="5" applyNumberFormat="1" applyFont="1" applyFill="1" applyBorder="1" applyAlignment="1" applyProtection="1">
      <alignment horizontal="center" vertical="center" wrapText="1"/>
    </xf>
    <xf numFmtId="0" fontId="41" fillId="12" borderId="2" xfId="5" applyNumberFormat="1" applyFont="1" applyFill="1" applyBorder="1" applyAlignment="1" applyProtection="1">
      <alignment horizontal="center" vertical="center" wrapText="1"/>
    </xf>
    <xf numFmtId="0" fontId="41" fillId="12" borderId="3" xfId="5" applyNumberFormat="1" applyFont="1" applyFill="1" applyBorder="1" applyAlignment="1" applyProtection="1">
      <alignment horizontal="center" vertical="center" wrapText="1"/>
    </xf>
    <xf numFmtId="44" fontId="41" fillId="0" borderId="11" xfId="4" applyNumberFormat="1" applyFont="1" applyBorder="1" applyAlignment="1">
      <alignment horizontal="center" vertical="center"/>
    </xf>
    <xf numFmtId="0" fontId="41" fillId="0" borderId="0" xfId="4" applyFont="1" applyAlignment="1">
      <alignment horizontal="center" vertical="center"/>
    </xf>
    <xf numFmtId="0" fontId="41" fillId="0" borderId="14" xfId="4" applyFont="1" applyBorder="1" applyAlignment="1">
      <alignment horizontal="center" vertical="center"/>
    </xf>
    <xf numFmtId="0" fontId="45" fillId="0" borderId="6" xfId="4" applyFont="1" applyBorder="1" applyAlignment="1">
      <alignment horizontal="center" vertical="center" wrapText="1"/>
    </xf>
    <xf numFmtId="0" fontId="45" fillId="0" borderId="10" xfId="4" applyFont="1" applyBorder="1" applyAlignment="1">
      <alignment horizontal="center" vertical="center" wrapText="1"/>
    </xf>
    <xf numFmtId="0" fontId="41" fillId="0" borderId="21" xfId="4" applyFont="1" applyBorder="1" applyAlignment="1">
      <alignment horizontal="left" vertical="center"/>
    </xf>
    <xf numFmtId="0" fontId="41" fillId="0" borderId="10" xfId="5" applyNumberFormat="1" applyFont="1" applyFill="1" applyBorder="1" applyAlignment="1" applyProtection="1">
      <alignment horizontal="left" vertical="top"/>
    </xf>
    <xf numFmtId="0" fontId="41" fillId="0" borderId="21" xfId="5" applyNumberFormat="1" applyFont="1" applyFill="1" applyBorder="1" applyAlignment="1" applyProtection="1">
      <alignment horizontal="left" vertical="top"/>
    </xf>
    <xf numFmtId="0" fontId="41" fillId="0" borderId="33" xfId="4" applyFont="1" applyBorder="1" applyAlignment="1">
      <alignment horizontal="left" vertical="top"/>
    </xf>
    <xf numFmtId="0" fontId="41" fillId="0" borderId="1" xfId="5" applyNumberFormat="1" applyFont="1" applyFill="1" applyBorder="1" applyAlignment="1" applyProtection="1">
      <alignment horizontal="left" vertical="center"/>
    </xf>
    <xf numFmtId="0" fontId="41" fillId="0" borderId="3" xfId="5" applyNumberFormat="1" applyFont="1" applyFill="1" applyBorder="1" applyAlignment="1" applyProtection="1">
      <alignment horizontal="left" vertical="center"/>
    </xf>
    <xf numFmtId="0" fontId="41" fillId="0" borderId="0" xfId="4" applyFont="1" applyAlignment="1">
      <alignment horizontal="right" vertical="top"/>
    </xf>
    <xf numFmtId="44" fontId="41" fillId="0" borderId="10" xfId="4" applyNumberFormat="1" applyFont="1" applyBorder="1" applyAlignment="1">
      <alignment horizontal="center" vertical="top"/>
    </xf>
    <xf numFmtId="0" fontId="41" fillId="0" borderId="21" xfId="4" applyFont="1" applyBorder="1" applyAlignment="1">
      <alignment horizontal="left" vertical="top"/>
    </xf>
    <xf numFmtId="0" fontId="41" fillId="0" borderId="1" xfId="5" applyNumberFormat="1" applyFont="1" applyFill="1" applyBorder="1" applyAlignment="1" applyProtection="1">
      <alignment horizontal="left" vertical="top"/>
    </xf>
    <xf numFmtId="0" fontId="41" fillId="0" borderId="2" xfId="5" applyNumberFormat="1" applyFont="1" applyFill="1" applyBorder="1" applyAlignment="1" applyProtection="1">
      <alignment horizontal="left" vertical="top"/>
    </xf>
    <xf numFmtId="0" fontId="41" fillId="0" borderId="3" xfId="5" applyNumberFormat="1" applyFont="1" applyFill="1" applyBorder="1" applyAlignment="1" applyProtection="1">
      <alignment horizontal="left" vertical="top"/>
    </xf>
    <xf numFmtId="0" fontId="41" fillId="0" borderId="6" xfId="5" applyNumberFormat="1" applyFont="1" applyFill="1" applyBorder="1" applyAlignment="1" applyProtection="1">
      <alignment horizontal="left" vertical="top"/>
    </xf>
    <xf numFmtId="0" fontId="41" fillId="0" borderId="2" xfId="4" applyFont="1" applyBorder="1" applyAlignment="1">
      <alignment horizontal="right" vertical="top"/>
    </xf>
    <xf numFmtId="0" fontId="41" fillId="0" borderId="10" xfId="5" applyNumberFormat="1" applyFont="1" applyFill="1" applyBorder="1" applyAlignment="1" applyProtection="1">
      <alignment horizontal="left" vertical="top" wrapText="1"/>
    </xf>
    <xf numFmtId="0" fontId="41" fillId="0" borderId="10" xfId="5" applyNumberFormat="1" applyFont="1" applyFill="1" applyBorder="1" applyAlignment="1" applyProtection="1">
      <alignment vertical="top"/>
    </xf>
    <xf numFmtId="0" fontId="41" fillId="0" borderId="2" xfId="5" applyNumberFormat="1" applyFont="1" applyFill="1" applyBorder="1" applyAlignment="1" applyProtection="1">
      <alignment vertical="top" wrapText="1"/>
    </xf>
    <xf numFmtId="0" fontId="41" fillId="0" borderId="1" xfId="6" applyNumberFormat="1" applyFont="1" applyFill="1" applyBorder="1" applyAlignment="1" applyProtection="1">
      <alignment horizontal="left" vertical="top" wrapText="1"/>
    </xf>
    <xf numFmtId="0" fontId="41" fillId="0" borderId="2" xfId="6" applyNumberFormat="1" applyFont="1" applyFill="1" applyBorder="1" applyAlignment="1" applyProtection="1">
      <alignment horizontal="left" vertical="top" wrapText="1"/>
    </xf>
    <xf numFmtId="0" fontId="41" fillId="0" borderId="10" xfId="4" applyFont="1" applyBorder="1" applyAlignment="1">
      <alignment horizontal="center" vertical="top"/>
    </xf>
    <xf numFmtId="1" fontId="41" fillId="0" borderId="0" xfId="4" applyNumberFormat="1" applyFont="1" applyAlignment="1">
      <alignment horizontal="right" vertical="top" wrapText="1"/>
    </xf>
    <xf numFmtId="0" fontId="41" fillId="0" borderId="1" xfId="6" applyNumberFormat="1" applyFont="1" applyFill="1" applyBorder="1" applyAlignment="1" applyProtection="1">
      <alignment horizontal="left" vertical="center" wrapText="1"/>
    </xf>
    <xf numFmtId="0" fontId="41" fillId="0" borderId="2" xfId="6" applyNumberFormat="1" applyFont="1" applyFill="1" applyBorder="1" applyAlignment="1" applyProtection="1">
      <alignment horizontal="left" vertical="center" wrapText="1"/>
    </xf>
    <xf numFmtId="0" fontId="41" fillId="0" borderId="0" xfId="4" applyFont="1" applyAlignment="1">
      <alignment horizontal="center" vertical="center" wrapText="1"/>
    </xf>
    <xf numFmtId="0" fontId="41" fillId="0" borderId="14" xfId="4" applyFont="1" applyBorder="1" applyAlignment="1">
      <alignment horizontal="center" vertical="center" wrapText="1"/>
    </xf>
    <xf numFmtId="0" fontId="41" fillId="0" borderId="2" xfId="5" applyNumberFormat="1" applyFont="1" applyFill="1" applyBorder="1" applyAlignment="1" applyProtection="1">
      <alignment horizontal="left" vertical="center"/>
    </xf>
    <xf numFmtId="0" fontId="41" fillId="8" borderId="0" xfId="5" applyNumberFormat="1" applyFont="1" applyFill="1" applyAlignment="1" applyProtection="1">
      <alignment horizontal="left" vertical="center"/>
    </xf>
    <xf numFmtId="0" fontId="41" fillId="5" borderId="0" xfId="4" applyFont="1" applyFill="1" applyAlignment="1">
      <alignment horizontal="left" vertical="top"/>
    </xf>
    <xf numFmtId="49" fontId="41" fillId="4" borderId="14" xfId="4" applyNumberFormat="1" applyFont="1" applyFill="1" applyBorder="1" applyAlignment="1" applyProtection="1">
      <alignment horizontal="left" vertical="center"/>
      <protection locked="0"/>
    </xf>
    <xf numFmtId="0" fontId="42" fillId="4" borderId="14" xfId="4" applyFont="1" applyFill="1" applyBorder="1" applyAlignment="1" applyProtection="1">
      <alignment horizontal="left"/>
      <protection locked="0"/>
    </xf>
    <xf numFmtId="167" fontId="41" fillId="4" borderId="14" xfId="4" applyNumberFormat="1" applyFont="1" applyFill="1" applyBorder="1" applyAlignment="1" applyProtection="1">
      <alignment horizontal="left" vertical="center"/>
      <protection locked="0"/>
    </xf>
    <xf numFmtId="0" fontId="41" fillId="5" borderId="0" xfId="4" applyFont="1" applyFill="1" applyAlignment="1">
      <alignment horizontal="center"/>
    </xf>
    <xf numFmtId="0" fontId="41" fillId="0" borderId="0" xfId="4" applyFont="1" applyAlignment="1">
      <alignment horizontal="left" vertical="center"/>
    </xf>
    <xf numFmtId="0" fontId="41" fillId="0" borderId="0" xfId="4" applyFont="1" applyAlignment="1">
      <alignment horizontal="left" vertical="top" wrapText="1"/>
    </xf>
    <xf numFmtId="0" fontId="42" fillId="5" borderId="0" xfId="4" applyFont="1" applyFill="1" applyAlignment="1">
      <alignment horizontal="left" vertical="top" wrapText="1"/>
    </xf>
    <xf numFmtId="0" fontId="17" fillId="2" borderId="1" xfId="0" applyFont="1" applyFill="1" applyBorder="1" applyAlignment="1">
      <alignment horizontal="center" vertical="center" wrapText="1"/>
    </xf>
    <xf numFmtId="0" fontId="17" fillId="2" borderId="2" xfId="0" applyFont="1" applyFill="1" applyBorder="1" applyAlignment="1">
      <alignment horizontal="center" vertical="center" wrapText="1"/>
    </xf>
    <xf numFmtId="0" fontId="17" fillId="2" borderId="3" xfId="0" applyFont="1" applyFill="1" applyBorder="1" applyAlignment="1">
      <alignment horizontal="center" vertical="center" wrapText="1"/>
    </xf>
    <xf numFmtId="0" fontId="21" fillId="2" borderId="1" xfId="0" applyFont="1" applyFill="1" applyBorder="1" applyAlignment="1">
      <alignment horizontal="left" vertical="center" wrapText="1"/>
    </xf>
    <xf numFmtId="0" fontId="21" fillId="2" borderId="2" xfId="0" applyFont="1" applyFill="1" applyBorder="1" applyAlignment="1">
      <alignment horizontal="left" vertical="center" wrapText="1"/>
    </xf>
    <xf numFmtId="0" fontId="21" fillId="2" borderId="3" xfId="0" applyFont="1" applyFill="1" applyBorder="1" applyAlignment="1">
      <alignment horizontal="left" vertical="center" wrapText="1"/>
    </xf>
    <xf numFmtId="0" fontId="5" fillId="2" borderId="1" xfId="0" applyFont="1" applyFill="1" applyBorder="1" applyAlignment="1">
      <alignment horizontal="left" vertical="center" wrapText="1"/>
    </xf>
    <xf numFmtId="0" fontId="5" fillId="2" borderId="2" xfId="0" applyFont="1" applyFill="1" applyBorder="1" applyAlignment="1">
      <alignment horizontal="left" vertical="center" wrapText="1"/>
    </xf>
    <xf numFmtId="0" fontId="5" fillId="2" borderId="3" xfId="0" applyFont="1" applyFill="1" applyBorder="1" applyAlignment="1">
      <alignment horizontal="left" vertical="center" wrapText="1"/>
    </xf>
    <xf numFmtId="0" fontId="55" fillId="0" borderId="10" xfId="0" applyFont="1" applyBorder="1" applyAlignment="1">
      <alignment horizontal="center" vertical="center" wrapText="1"/>
    </xf>
    <xf numFmtId="0" fontId="6" fillId="13" borderId="0" xfId="0" applyFont="1" applyFill="1" applyAlignment="1">
      <alignment horizontal="center" vertical="center" wrapText="1"/>
    </xf>
    <xf numFmtId="0" fontId="5" fillId="13" borderId="0" xfId="0" applyFont="1" applyFill="1" applyAlignment="1">
      <alignment horizontal="center" vertical="center"/>
    </xf>
    <xf numFmtId="0" fontId="5" fillId="13" borderId="0" xfId="0" applyFont="1" applyFill="1" applyAlignment="1">
      <alignment horizontal="center"/>
    </xf>
    <xf numFmtId="0" fontId="4" fillId="13" borderId="0" xfId="0" applyFont="1" applyFill="1" applyAlignment="1">
      <alignment horizontal="center" vertical="center"/>
    </xf>
  </cellXfs>
  <cellStyles count="9">
    <cellStyle name="Currency" xfId="1" builtinId="4"/>
    <cellStyle name="Currency 2" xfId="5" xr:uid="{56861F0E-D94F-45CC-AAB2-1FB74EBC5458}"/>
    <cellStyle name="Hyperlink" xfId="2" builtinId="8"/>
    <cellStyle name="Normal" xfId="0" builtinId="0"/>
    <cellStyle name="Normal 2" xfId="3" xr:uid="{56728A5C-66A0-431A-A334-D6125A944BDD}"/>
    <cellStyle name="Normal 2 2" xfId="8" xr:uid="{28672947-4782-44E2-B182-CE6D9636940E}"/>
    <cellStyle name="Normal 3" xfId="4" xr:uid="{848F09AE-4DAF-46AF-A20A-2982CE30B5C0}"/>
    <cellStyle name="Percent" xfId="7" builtinId="5"/>
    <cellStyle name="Percent 2" xfId="6" xr:uid="{B916628E-4D46-40D5-9D7D-5191E4B054B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14</xdr:col>
      <xdr:colOff>297815</xdr:colOff>
      <xdr:row>31</xdr:row>
      <xdr:rowOff>151130</xdr:rowOff>
    </xdr:from>
    <xdr:to>
      <xdr:col>15</xdr:col>
      <xdr:colOff>218440</xdr:colOff>
      <xdr:row>34</xdr:row>
      <xdr:rowOff>16509</xdr:rowOff>
    </xdr:to>
    <xdr:pic>
      <xdr:nvPicPr>
        <xdr:cNvPr id="2" name="Picture 1" descr="fheo">
          <a:extLst>
            <a:ext uri="{FF2B5EF4-FFF2-40B4-BE49-F238E27FC236}">
              <a16:creationId xmlns:a16="http://schemas.microsoft.com/office/drawing/2014/main" id="{CDA025E8-32EE-497A-8D50-26CE27F743CC}"/>
            </a:ext>
          </a:extLst>
        </xdr:cNvPr>
        <xdr:cNvPicPr/>
      </xdr:nvPicPr>
      <xdr:blipFill>
        <a:blip xmlns:r="http://schemas.openxmlformats.org/officeDocument/2006/relationships" r:embed="rId1" cstate="print"/>
        <a:srcRect/>
        <a:stretch>
          <a:fillRect/>
        </a:stretch>
      </xdr:blipFill>
      <xdr:spPr bwMode="auto">
        <a:xfrm>
          <a:off x="8330565" y="10200005"/>
          <a:ext cx="577850" cy="589914"/>
        </a:xfrm>
        <a:prstGeom prst="rect">
          <a:avLst/>
        </a:prstGeom>
        <a:noFill/>
        <a:ln w="9525">
          <a:noFill/>
          <a:miter lim="800000"/>
          <a:headEnd/>
          <a:tailEnd/>
        </a:ln>
      </xdr:spPr>
    </xdr:pic>
    <xdr:clientData/>
  </xdr:twoCellAnchor>
  <xdr:twoCellAnchor editAs="oneCell">
    <xdr:from>
      <xdr:col>4</xdr:col>
      <xdr:colOff>313462</xdr:colOff>
      <xdr:row>0</xdr:row>
      <xdr:rowOff>213783</xdr:rowOff>
    </xdr:from>
    <xdr:to>
      <xdr:col>10</xdr:col>
      <xdr:colOff>247227</xdr:colOff>
      <xdr:row>6</xdr:row>
      <xdr:rowOff>76436</xdr:rowOff>
    </xdr:to>
    <xdr:pic>
      <xdr:nvPicPr>
        <xdr:cNvPr id="3" name="Picture 2">
          <a:extLst>
            <a:ext uri="{FF2B5EF4-FFF2-40B4-BE49-F238E27FC236}">
              <a16:creationId xmlns:a16="http://schemas.microsoft.com/office/drawing/2014/main" id="{D14F39C1-794D-4623-BDCC-1EBB9841EAB6}"/>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649117" y="209973"/>
          <a:ext cx="2745545" cy="12285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838200</xdr:colOff>
      <xdr:row>1</xdr:row>
      <xdr:rowOff>142875</xdr:rowOff>
    </xdr:from>
    <xdr:to>
      <xdr:col>6</xdr:col>
      <xdr:colOff>402590</xdr:colOff>
      <xdr:row>7</xdr:row>
      <xdr:rowOff>131558</xdr:rowOff>
    </xdr:to>
    <xdr:pic>
      <xdr:nvPicPr>
        <xdr:cNvPr id="2" name="Picture 1">
          <a:extLst>
            <a:ext uri="{FF2B5EF4-FFF2-40B4-BE49-F238E27FC236}">
              <a16:creationId xmlns:a16="http://schemas.microsoft.com/office/drawing/2014/main" id="{FBD45C46-949A-45BB-90A3-2C374FEC98E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228975" y="312420"/>
          <a:ext cx="2212340" cy="101928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5</xdr:col>
      <xdr:colOff>135256</xdr:colOff>
      <xdr:row>3</xdr:row>
      <xdr:rowOff>133350</xdr:rowOff>
    </xdr:from>
    <xdr:to>
      <xdr:col>9</xdr:col>
      <xdr:colOff>53645</xdr:colOff>
      <xdr:row>8</xdr:row>
      <xdr:rowOff>19050</xdr:rowOff>
    </xdr:to>
    <xdr:pic>
      <xdr:nvPicPr>
        <xdr:cNvPr id="2" name="Picture 303">
          <a:extLst>
            <a:ext uri="{FF2B5EF4-FFF2-40B4-BE49-F238E27FC236}">
              <a16:creationId xmlns:a16="http://schemas.microsoft.com/office/drawing/2014/main" id="{63E9D678-46BF-4698-AEEA-E74E6E2451B8}"/>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678431" y="733425"/>
          <a:ext cx="2013889" cy="885825"/>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dking\Desktop\HOME%20%20HTF%20RFP%202023.xlsx" TargetMode="External"/><Relationship Id="rId1" Type="http://schemas.openxmlformats.org/officeDocument/2006/relationships/externalLinkPath" Target="file:///C:\Users\dking\Desktop\HOME%20%20HTF%20RFP%202023.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dking\AppData\Local\Microsoft\Windows\INetCache\Content.Outlook\TKHRR06B\HOME%20%20HTF%20RFP%202023.xlsx" TargetMode="External"/><Relationship Id="rId1" Type="http://schemas.openxmlformats.org/officeDocument/2006/relationships/externalLinkPath" Target="file:///C:\Users\dking\AppData\Local\Microsoft\Windows\INetCache\Content.Outlook\TKHRR06B\HOME%20%20HTF%20RFP%2020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U:\MWILSHERE\My%20Documents\2016%20FOLDER\2016%20APPLICATION%20FORMS\SALP%20APPLICATION%20new.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g. 1 Owner-Developer Info."/>
      <sheetName val="Pg. 2 Developer Info."/>
      <sheetName val="Pg. 3 Owner-Project details"/>
      <sheetName val="Pg. 4 Development Team &amp; Sched"/>
      <sheetName val="Pg. 5 504-Fair Hsg.-Exp."/>
      <sheetName val="Pg. 6 CEO Not.-Supp. Serv.-Fin"/>
      <sheetName val="Pg. 7 Rehabilitation"/>
      <sheetName val="Pg. 8 Residential"/>
      <sheetName val="Pg. 9 Non-Residential"/>
      <sheetName val="Pg. 10 Davis Bac-Sources &amp; Uses"/>
      <sheetName val="Pg. 11 Utilities &amp; Rents"/>
      <sheetName val="Pg. 12 Prop. Amenities, Fac."/>
      <sheetName val="Pg. 13 En. Star-Fire Prev. Cert"/>
      <sheetName val="Pg. 14 Project Type"/>
      <sheetName val="Pg. 15 Project Subsidy"/>
      <sheetName val="Pg. 16 Property Income"/>
      <sheetName val="Pg. 17 Property Annual Expenses"/>
      <sheetName val="Pg. 18 Annual Cash Flow"/>
      <sheetName val="Pg. 19 30-Yr. Annual Cash Flow "/>
      <sheetName val="Pg. 20 Annual Cash Flow cont."/>
      <sheetName val="Pg. 21 Section 3 Certification"/>
      <sheetName val="Pg. 22 Owner Certification"/>
      <sheetName val="Pg. 23 Sample CEO Notification "/>
      <sheetName val="Pg. 24 CHDO Proceeds Report"/>
      <sheetName val="Pg. 25 Authorization"/>
      <sheetName val="Pg. 26 Attachments Checklist"/>
      <sheetName val="Pg. 27 Attachments Checklist"/>
      <sheetName val="Pg. 28 Self-Score"/>
      <sheetName val="Pg. 29 Self-Score"/>
      <sheetName val="Pg. 30 Self-Score"/>
      <sheetName val="DO NOT DELETE - DROP DOWN 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25">
          <cell r="F25">
            <v>0.02</v>
          </cell>
        </row>
      </sheetData>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g. 1 Owner-Developer Info."/>
      <sheetName val="Pg. 2 Developer Info."/>
      <sheetName val="Pg. 3 Owner-Project details"/>
      <sheetName val="Pg. 4 Development Team &amp; Sched"/>
      <sheetName val="Pg. 5 504-Fair Hsg.-Exp."/>
      <sheetName val="Pg. 6 CEO Not.-Supp. Serv.-Fin"/>
      <sheetName val="Pg. 7 Rehabilitation"/>
      <sheetName val="Pg. 8 Residential"/>
      <sheetName val="Pg. 9 Non-Residential"/>
      <sheetName val="Pg. 10 Davis Bac-Sources &amp; Uses"/>
      <sheetName val="Pg. 11 Utilities &amp; Rents"/>
      <sheetName val="Pg. 12 Prop. Amenities, Fac."/>
      <sheetName val="Pg. 13 En. Star-Fire Prev. Cert"/>
      <sheetName val="Pg. 14 Project Type"/>
      <sheetName val="Pg. 15 Project Subsidy"/>
      <sheetName val="Pg. 16 Property Income"/>
      <sheetName val="Pg. 17 Property Annual Expenses"/>
      <sheetName val="Pg. 18 Annual Cash Flow"/>
      <sheetName val="Pg. 19 30-Yr. Annual Cash Flow "/>
      <sheetName val="Pg. 20 Annual Cash Flow cont."/>
      <sheetName val="Pg. 21 Section 3 Certification"/>
      <sheetName val="Pg. 22 Owner Certification"/>
      <sheetName val="Pg. 23 Sample CEO Notification "/>
      <sheetName val="Pg. 24 CHDO Proceeds Report"/>
      <sheetName val="Pg. 25 Authorization"/>
      <sheetName val="Pg. 26 Attachments Checklist"/>
      <sheetName val="Pg. 27 Attachments Checklist"/>
      <sheetName val="Pg. 28 Self-Score"/>
      <sheetName val="Pg. 29 Self-Score"/>
      <sheetName val="Pg. 30 Self-Score"/>
      <sheetName val="DO NOT DELETE - DROP DOWN LIS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GE 1"/>
      <sheetName val="SD_Dropdowns"/>
      <sheetName val="PAGE 2"/>
      <sheetName val="PAGE 3"/>
      <sheetName val="PAGE 4"/>
      <sheetName val="PAGE 5"/>
      <sheetName val="PAGE 6"/>
      <sheetName val="PAGE 7"/>
      <sheetName val="PAGE 8"/>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0F6252-EBE9-40B2-99E0-C81D0F74A0EB}">
  <sheetPr codeName="Sheet1">
    <tabColor rgb="FF0070C0"/>
    <pageSetUpPr fitToPage="1"/>
  </sheetPr>
  <dimension ref="A1:R46"/>
  <sheetViews>
    <sheetView showGridLines="0" tabSelected="1" zoomScaleNormal="100" zoomScalePageLayoutView="96" workbookViewId="0">
      <selection activeCell="O12" sqref="O12"/>
    </sheetView>
  </sheetViews>
  <sheetFormatPr defaultColWidth="10.6328125" defaultRowHeight="13"/>
  <cols>
    <col min="1" max="1" width="1.453125" style="1" customWidth="1"/>
    <col min="2" max="2" width="10.36328125" style="1" customWidth="1"/>
    <col min="3" max="3" width="28.08984375" style="1" customWidth="1"/>
    <col min="4" max="4" width="6.6328125" style="1" customWidth="1"/>
    <col min="5" max="5" width="10.453125" style="1" customWidth="1"/>
    <col min="6" max="6" width="6.6328125" style="1" customWidth="1"/>
    <col min="7" max="7" width="1.6328125" style="1" customWidth="1"/>
    <col min="8" max="8" width="5.6328125" style="1" customWidth="1"/>
    <col min="9" max="9" width="6.6328125" style="1" customWidth="1"/>
    <col min="10" max="10" width="8.36328125" style="1" customWidth="1"/>
    <col min="11" max="11" width="3.6328125" style="1" customWidth="1"/>
    <col min="12" max="12" width="8.6328125" style="1" customWidth="1"/>
    <col min="13" max="13" width="6.36328125" style="1" customWidth="1"/>
    <col min="14" max="14" width="12.54296875" style="1" customWidth="1"/>
    <col min="15" max="15" width="9.54296875" style="1" customWidth="1"/>
    <col min="16" max="16" width="5.6328125" style="1" customWidth="1"/>
    <col min="17" max="17" width="10.6328125" style="1" hidden="1" customWidth="1"/>
    <col min="18" max="18" width="5.6328125" style="1" customWidth="1"/>
    <col min="19" max="16384" width="10.6328125" style="1"/>
  </cols>
  <sheetData>
    <row r="1" spans="1:18" ht="26">
      <c r="A1" s="421"/>
      <c r="B1" s="421"/>
      <c r="C1" s="421"/>
      <c r="D1" s="421"/>
      <c r="E1" s="421"/>
      <c r="F1" s="421"/>
      <c r="G1" s="421"/>
      <c r="H1" s="421"/>
      <c r="I1" s="421"/>
      <c r="J1" s="421"/>
      <c r="K1" s="421"/>
      <c r="L1" s="421"/>
      <c r="M1" s="421"/>
      <c r="N1" s="421"/>
      <c r="Q1" s="1" t="b">
        <v>1</v>
      </c>
    </row>
    <row r="2" spans="1:18" ht="21">
      <c r="A2" s="422"/>
      <c r="B2" s="422"/>
      <c r="C2" s="422"/>
      <c r="D2" s="422"/>
      <c r="E2" s="422"/>
      <c r="F2" s="422"/>
      <c r="G2" s="422"/>
      <c r="H2" s="422"/>
      <c r="I2" s="422"/>
      <c r="J2" s="422"/>
      <c r="K2" s="422"/>
      <c r="L2" s="422"/>
      <c r="M2" s="422"/>
      <c r="N2" s="422"/>
      <c r="Q2" s="1" t="b">
        <v>0</v>
      </c>
    </row>
    <row r="3" spans="1:18" ht="15.5">
      <c r="A3" s="420"/>
      <c r="B3" s="420"/>
      <c r="C3" s="420"/>
      <c r="D3" s="420"/>
      <c r="E3" s="420"/>
      <c r="F3" s="420"/>
      <c r="G3" s="420"/>
      <c r="H3" s="420"/>
      <c r="I3" s="420"/>
      <c r="J3" s="420"/>
      <c r="K3" s="420"/>
      <c r="L3" s="420"/>
      <c r="M3" s="420"/>
      <c r="N3" s="420"/>
    </row>
    <row r="4" spans="1:18" ht="15.5">
      <c r="A4" s="358"/>
      <c r="B4" s="358"/>
      <c r="C4" s="358"/>
      <c r="D4" s="358"/>
      <c r="E4" s="358"/>
      <c r="F4" s="358"/>
      <c r="G4" s="358"/>
      <c r="H4" s="358"/>
      <c r="I4" s="358"/>
      <c r="J4" s="358"/>
      <c r="K4" s="358"/>
      <c r="L4" s="358"/>
      <c r="M4" s="358"/>
      <c r="N4" s="358"/>
    </row>
    <row r="5" spans="1:18" ht="15.5">
      <c r="A5" s="358"/>
      <c r="B5" s="358"/>
      <c r="C5" s="358"/>
      <c r="D5" s="358"/>
      <c r="E5" s="358"/>
      <c r="F5" s="358"/>
      <c r="G5" s="358"/>
      <c r="H5" s="358"/>
      <c r="I5" s="358"/>
      <c r="J5" s="358"/>
      <c r="K5" s="358"/>
      <c r="L5" s="358"/>
      <c r="M5" s="358"/>
      <c r="N5" s="358"/>
    </row>
    <row r="7" spans="1:18" ht="55.5" customHeight="1">
      <c r="A7" s="9"/>
      <c r="B7" s="355"/>
      <c r="C7" s="355"/>
      <c r="D7" s="355"/>
      <c r="E7" s="355"/>
      <c r="F7" s="355"/>
      <c r="G7" s="355"/>
      <c r="H7" s="355"/>
      <c r="I7" s="355"/>
      <c r="J7" s="355"/>
      <c r="K7" s="355"/>
      <c r="L7" s="355"/>
      <c r="M7" s="355"/>
      <c r="N7" s="355"/>
    </row>
    <row r="8" spans="1:18" ht="122.25" customHeight="1">
      <c r="A8" s="9"/>
      <c r="B8" s="423" t="s">
        <v>0</v>
      </c>
      <c r="C8" s="424"/>
      <c r="D8" s="424"/>
      <c r="E8" s="424"/>
      <c r="F8" s="424"/>
      <c r="G8" s="424"/>
      <c r="H8" s="424"/>
      <c r="I8" s="424"/>
      <c r="J8" s="424"/>
      <c r="K8" s="424"/>
      <c r="L8" s="424"/>
      <c r="M8" s="424"/>
      <c r="N8" s="424"/>
      <c r="O8" s="424"/>
      <c r="P8" s="424"/>
      <c r="Q8" s="424"/>
      <c r="R8" s="424"/>
    </row>
    <row r="9" spans="1:18" ht="70.5" customHeight="1">
      <c r="A9" s="9"/>
      <c r="B9" s="355"/>
      <c r="C9" s="362"/>
      <c r="D9" s="362"/>
      <c r="E9" s="362"/>
      <c r="F9" s="362"/>
      <c r="G9" s="362"/>
      <c r="H9" s="362"/>
      <c r="I9" s="362"/>
      <c r="J9" s="362"/>
      <c r="K9" s="362"/>
      <c r="L9" s="362"/>
      <c r="M9" s="362"/>
      <c r="N9" s="362"/>
    </row>
    <row r="10" spans="1:18" ht="52.5" customHeight="1">
      <c r="A10" s="9"/>
      <c r="B10" s="423" t="s">
        <v>93</v>
      </c>
      <c r="C10" s="423"/>
      <c r="D10" s="423"/>
      <c r="E10" s="423"/>
      <c r="F10" s="423"/>
      <c r="G10" s="423"/>
      <c r="H10" s="423"/>
      <c r="I10" s="423"/>
      <c r="J10" s="423"/>
      <c r="K10" s="423"/>
      <c r="L10" s="423"/>
      <c r="M10" s="423"/>
      <c r="N10" s="423"/>
      <c r="O10" s="423"/>
      <c r="P10" s="423"/>
      <c r="Q10" s="423"/>
      <c r="R10" s="423"/>
    </row>
    <row r="11" spans="1:18" ht="17.25" customHeight="1">
      <c r="A11" s="358"/>
      <c r="B11" s="357"/>
      <c r="C11" s="357"/>
      <c r="D11" s="363"/>
      <c r="E11" s="363"/>
      <c r="F11" s="363"/>
      <c r="G11" s="363"/>
      <c r="H11" s="363"/>
      <c r="I11" s="363"/>
      <c r="J11" s="363"/>
      <c r="K11" s="357"/>
      <c r="L11" s="357"/>
      <c r="M11" s="357"/>
      <c r="N11" s="357"/>
    </row>
    <row r="12" spans="1:18" ht="17.25" customHeight="1">
      <c r="A12" s="358"/>
      <c r="B12" s="355"/>
      <c r="C12" s="355"/>
      <c r="D12" s="363"/>
      <c r="E12" s="363"/>
      <c r="F12" s="363"/>
      <c r="G12" s="363"/>
      <c r="H12" s="363"/>
      <c r="I12" s="363"/>
      <c r="J12" s="363"/>
      <c r="K12" s="355"/>
      <c r="L12" s="355"/>
      <c r="M12" s="355"/>
      <c r="N12" s="355"/>
    </row>
    <row r="13" spans="1:18" ht="16.5" customHeight="1">
      <c r="A13" s="358"/>
      <c r="B13" s="355"/>
      <c r="C13" s="355"/>
      <c r="D13" s="363"/>
      <c r="E13" s="363"/>
      <c r="F13" s="363"/>
      <c r="G13" s="363"/>
      <c r="H13" s="363"/>
      <c r="I13" s="363"/>
      <c r="J13" s="363"/>
      <c r="K13" s="355"/>
      <c r="L13" s="355"/>
      <c r="M13" s="355"/>
      <c r="N13" s="355"/>
    </row>
    <row r="14" spans="1:18" ht="16.5" customHeight="1">
      <c r="A14" s="358"/>
      <c r="B14" s="355"/>
      <c r="C14" s="355"/>
      <c r="D14" s="363"/>
      <c r="E14" s="363"/>
      <c r="F14" s="363"/>
      <c r="G14" s="363"/>
      <c r="H14" s="363"/>
      <c r="I14" s="363"/>
      <c r="J14" s="363"/>
      <c r="K14" s="355"/>
      <c r="L14" s="355"/>
      <c r="M14" s="355"/>
      <c r="N14" s="355"/>
    </row>
    <row r="15" spans="1:18" ht="15.75" customHeight="1">
      <c r="A15" s="6"/>
      <c r="B15" s="355"/>
      <c r="C15" s="355"/>
      <c r="D15" s="363"/>
      <c r="E15" s="363"/>
      <c r="F15" s="363"/>
      <c r="G15" s="363"/>
      <c r="H15" s="363"/>
      <c r="I15" s="363"/>
      <c r="J15" s="363"/>
      <c r="K15" s="355"/>
      <c r="L15" s="355"/>
      <c r="M15" s="355"/>
      <c r="N15" s="355"/>
    </row>
    <row r="16" spans="1:18" ht="15.75" customHeight="1">
      <c r="A16" s="358"/>
      <c r="B16" s="355"/>
      <c r="C16" s="355"/>
      <c r="D16" s="363"/>
      <c r="E16" s="363"/>
      <c r="F16" s="363"/>
      <c r="G16" s="363"/>
      <c r="H16" s="363"/>
      <c r="I16" s="363"/>
      <c r="J16" s="363"/>
      <c r="K16" s="355"/>
      <c r="L16" s="355"/>
      <c r="M16" s="355"/>
      <c r="N16" s="355"/>
    </row>
    <row r="17" spans="1:18" ht="19.5" customHeight="1">
      <c r="A17" s="358"/>
      <c r="B17" s="23"/>
      <c r="C17" s="364"/>
      <c r="D17" s="363"/>
      <c r="E17" s="363"/>
      <c r="F17" s="363"/>
      <c r="G17" s="363"/>
      <c r="H17" s="363"/>
      <c r="I17" s="363"/>
      <c r="J17" s="363"/>
      <c r="K17" s="23"/>
      <c r="L17" s="23"/>
      <c r="M17" s="6"/>
      <c r="N17" s="6"/>
    </row>
    <row r="18" spans="1:18" ht="15.75" customHeight="1">
      <c r="A18" s="358"/>
      <c r="B18" s="12"/>
      <c r="C18" s="12"/>
      <c r="D18" s="363"/>
      <c r="E18" s="363"/>
      <c r="F18" s="363"/>
      <c r="G18" s="363"/>
      <c r="H18" s="363"/>
      <c r="I18" s="363"/>
      <c r="J18" s="363"/>
      <c r="K18" s="12"/>
      <c r="L18" s="12"/>
      <c r="M18" s="12"/>
      <c r="N18" s="12"/>
    </row>
    <row r="19" spans="1:18" ht="7.5" customHeight="1">
      <c r="A19" s="358"/>
      <c r="B19" s="365"/>
      <c r="C19" s="365"/>
      <c r="D19" s="363"/>
      <c r="E19" s="363"/>
      <c r="F19" s="363"/>
      <c r="G19" s="363"/>
      <c r="H19" s="363"/>
      <c r="I19" s="363"/>
      <c r="J19" s="363"/>
      <c r="K19" s="365"/>
      <c r="L19" s="365"/>
      <c r="M19" s="365"/>
      <c r="N19" s="365"/>
    </row>
    <row r="20" spans="1:18" ht="39.75" customHeight="1">
      <c r="A20" s="358"/>
      <c r="B20" s="12"/>
      <c r="C20" s="12"/>
      <c r="D20" s="363"/>
      <c r="E20" s="363"/>
      <c r="F20" s="363"/>
      <c r="G20" s="363"/>
      <c r="H20" s="363"/>
      <c r="I20" s="363"/>
      <c r="J20" s="363"/>
      <c r="K20" s="12"/>
      <c r="L20" s="12"/>
      <c r="M20" s="12"/>
      <c r="N20" s="12"/>
    </row>
    <row r="21" spans="1:18" ht="10.5" customHeight="1">
      <c r="A21" s="358"/>
      <c r="B21" s="365"/>
      <c r="C21" s="365"/>
      <c r="D21" s="363"/>
      <c r="E21" s="363"/>
      <c r="F21" s="363"/>
      <c r="G21" s="363"/>
      <c r="H21" s="363"/>
      <c r="I21" s="363"/>
      <c r="J21" s="363"/>
      <c r="K21" s="365"/>
      <c r="L21" s="365"/>
      <c r="M21" s="365"/>
      <c r="N21" s="365"/>
    </row>
    <row r="22" spans="1:18" ht="10.5" customHeight="1">
      <c r="A22" s="358"/>
      <c r="B22" s="365"/>
      <c r="C22" s="365"/>
      <c r="D22" s="361"/>
      <c r="E22" s="361"/>
      <c r="F22" s="361"/>
      <c r="G22" s="361"/>
      <c r="H22" s="361"/>
      <c r="I22" s="361"/>
      <c r="J22" s="361"/>
      <c r="K22" s="365"/>
      <c r="L22" s="365"/>
      <c r="M22" s="365"/>
      <c r="N22" s="365"/>
    </row>
    <row r="23" spans="1:18" ht="16.5" customHeight="1">
      <c r="A23" s="358"/>
      <c r="B23" s="12"/>
      <c r="C23" s="12"/>
      <c r="D23" s="12"/>
      <c r="E23" s="12"/>
      <c r="F23" s="12"/>
      <c r="G23" s="12"/>
      <c r="H23" s="12"/>
      <c r="I23" s="12"/>
      <c r="J23" s="12"/>
      <c r="K23" s="12"/>
      <c r="L23" s="12"/>
      <c r="M23" s="12"/>
      <c r="N23" s="12"/>
    </row>
    <row r="24" spans="1:18" ht="35.25" customHeight="1">
      <c r="A24" s="358"/>
      <c r="B24" s="425"/>
      <c r="C24" s="425"/>
      <c r="D24" s="425"/>
      <c r="E24" s="425"/>
      <c r="F24" s="425"/>
      <c r="G24" s="425"/>
      <c r="H24" s="425"/>
      <c r="I24" s="425"/>
      <c r="J24" s="425"/>
      <c r="K24" s="425"/>
      <c r="L24" s="425"/>
      <c r="M24" s="425"/>
      <c r="N24" s="425"/>
      <c r="O24" s="425"/>
      <c r="P24" s="425"/>
      <c r="Q24" s="425"/>
      <c r="R24" s="425"/>
    </row>
    <row r="25" spans="1:18" ht="24.75" customHeight="1">
      <c r="A25" s="358"/>
      <c r="B25" s="426"/>
      <c r="C25" s="426"/>
      <c r="D25" s="426"/>
      <c r="E25" s="426"/>
      <c r="F25" s="426"/>
      <c r="G25" s="426"/>
      <c r="H25" s="426"/>
      <c r="I25" s="426"/>
      <c r="J25" s="426"/>
      <c r="K25" s="426"/>
      <c r="L25" s="426"/>
      <c r="M25" s="426"/>
      <c r="N25" s="426"/>
      <c r="O25" s="426"/>
      <c r="P25" s="426"/>
      <c r="Q25" s="426"/>
      <c r="R25" s="426"/>
    </row>
    <row r="26" spans="1:18" ht="15.75" customHeight="1">
      <c r="A26" s="358"/>
      <c r="B26" s="23"/>
      <c r="C26" s="6"/>
      <c r="D26" s="6"/>
      <c r="E26" s="366"/>
      <c r="F26" s="366"/>
      <c r="G26" s="366"/>
      <c r="H26" s="366"/>
      <c r="I26" s="23"/>
      <c r="J26" s="23"/>
      <c r="K26" s="23"/>
      <c r="L26" s="23"/>
      <c r="M26" s="6"/>
      <c r="N26" s="6"/>
    </row>
    <row r="27" spans="1:18" ht="15.75" customHeight="1">
      <c r="A27" s="358"/>
      <c r="B27" s="23"/>
      <c r="C27" s="23"/>
      <c r="D27" s="23"/>
      <c r="E27" s="23"/>
      <c r="F27" s="23"/>
      <c r="G27" s="23"/>
      <c r="H27" s="23"/>
      <c r="I27" s="23"/>
      <c r="J27" s="23"/>
      <c r="K27" s="23"/>
      <c r="L27" s="23"/>
      <c r="M27" s="6"/>
      <c r="N27" s="6"/>
    </row>
    <row r="28" spans="1:18" ht="15.5">
      <c r="A28" s="358"/>
      <c r="B28" s="23"/>
      <c r="C28" s="23"/>
      <c r="D28" s="23"/>
      <c r="E28" s="23"/>
      <c r="F28" s="23"/>
      <c r="G28" s="23"/>
      <c r="H28" s="23"/>
      <c r="I28" s="23"/>
      <c r="J28" s="23"/>
      <c r="K28" s="23"/>
      <c r="L28" s="23"/>
      <c r="M28" s="6"/>
      <c r="N28" s="6"/>
      <c r="Q28" s="9"/>
    </row>
    <row r="29" spans="1:18" ht="15.75" customHeight="1">
      <c r="A29" s="6"/>
      <c r="B29" s="6"/>
      <c r="C29" s="6"/>
      <c r="D29" s="6"/>
      <c r="E29" s="6"/>
      <c r="F29" s="6"/>
      <c r="G29" s="6"/>
      <c r="H29" s="6"/>
      <c r="I29" s="6"/>
      <c r="J29" s="6"/>
      <c r="K29" s="6"/>
      <c r="L29" s="6"/>
      <c r="M29" s="6"/>
      <c r="N29" s="6"/>
    </row>
    <row r="30" spans="1:18" ht="24.9" customHeight="1">
      <c r="A30" s="358"/>
      <c r="B30" s="6"/>
      <c r="C30" s="6"/>
      <c r="D30" s="6"/>
      <c r="E30" s="6"/>
      <c r="F30" s="6"/>
      <c r="G30" s="6"/>
      <c r="H30" s="6"/>
      <c r="I30" s="6"/>
      <c r="J30" s="6"/>
      <c r="K30" s="6"/>
      <c r="L30" s="6"/>
      <c r="M30" s="6"/>
      <c r="N30" s="358"/>
    </row>
    <row r="31" spans="1:18" ht="15.75" customHeight="1">
      <c r="A31" s="358"/>
      <c r="B31" s="6"/>
      <c r="C31" s="6"/>
      <c r="D31" s="419"/>
      <c r="E31" s="419"/>
      <c r="F31" s="419"/>
      <c r="G31" s="419"/>
      <c r="H31" s="419"/>
      <c r="I31" s="419"/>
      <c r="J31" s="419"/>
      <c r="K31" s="419"/>
      <c r="L31" s="419"/>
      <c r="M31" s="11"/>
      <c r="N31" s="358"/>
      <c r="Q31" s="9"/>
    </row>
    <row r="32" spans="1:18" ht="15.75" customHeight="1">
      <c r="A32" s="6"/>
      <c r="B32" s="6"/>
      <c r="C32" s="6"/>
      <c r="D32" s="6"/>
      <c r="E32" s="6"/>
      <c r="F32" s="6"/>
      <c r="G32" s="6"/>
      <c r="H32" s="6"/>
      <c r="I32" s="6"/>
      <c r="J32" s="6"/>
      <c r="K32" s="6"/>
      <c r="L32" s="6"/>
      <c r="M32" s="6"/>
      <c r="N32" s="6"/>
    </row>
    <row r="33" spans="1:17" ht="24.9" customHeight="1">
      <c r="A33" s="358"/>
      <c r="B33" s="427" t="s">
        <v>88</v>
      </c>
      <c r="C33" s="427"/>
      <c r="D33" s="427"/>
      <c r="E33" s="427"/>
      <c r="F33" s="427"/>
      <c r="G33" s="427"/>
      <c r="H33" s="427"/>
      <c r="I33" s="427"/>
      <c r="J33" s="427"/>
      <c r="K33" s="427"/>
      <c r="L33" s="427"/>
      <c r="M33" s="427"/>
      <c r="N33" s="427"/>
      <c r="O33" s="427"/>
    </row>
    <row r="34" spans="1:17" ht="15.75" customHeight="1">
      <c r="A34" s="358"/>
      <c r="B34" s="6"/>
      <c r="C34" s="6"/>
      <c r="D34" s="419"/>
      <c r="E34" s="419"/>
      <c r="F34" s="419"/>
      <c r="G34" s="419"/>
      <c r="H34" s="419"/>
      <c r="I34" s="419"/>
      <c r="J34" s="419"/>
      <c r="K34" s="419"/>
      <c r="L34" s="419"/>
      <c r="M34" s="11"/>
      <c r="N34" s="358"/>
      <c r="Q34" s="9"/>
    </row>
    <row r="35" spans="1:17" ht="21" customHeight="1">
      <c r="A35" s="6"/>
      <c r="B35" s="6"/>
      <c r="C35" s="6"/>
      <c r="D35" s="6"/>
      <c r="E35" s="6"/>
      <c r="F35" s="6"/>
      <c r="G35" s="6"/>
      <c r="H35" s="6"/>
      <c r="I35" s="6"/>
      <c r="J35" s="6"/>
      <c r="K35" s="6"/>
      <c r="L35" s="6"/>
      <c r="M35" s="6"/>
      <c r="N35" s="6"/>
    </row>
    <row r="36" spans="1:17" ht="24.9" customHeight="1">
      <c r="A36" s="358"/>
      <c r="B36" s="418"/>
      <c r="C36" s="418"/>
      <c r="D36" s="419"/>
      <c r="E36" s="419"/>
      <c r="F36" s="419"/>
      <c r="G36" s="419"/>
      <c r="H36" s="419"/>
      <c r="I36" s="420"/>
      <c r="J36" s="420"/>
      <c r="K36" s="420"/>
      <c r="L36" s="420"/>
      <c r="M36" s="6"/>
      <c r="N36" s="358"/>
    </row>
    <row r="37" spans="1:17" ht="15.5">
      <c r="A37" s="358"/>
      <c r="B37" s="6"/>
      <c r="C37" s="6"/>
      <c r="D37" s="419"/>
      <c r="E37" s="419"/>
      <c r="F37" s="419"/>
      <c r="G37" s="419"/>
      <c r="H37" s="419"/>
      <c r="I37" s="419"/>
      <c r="J37" s="419"/>
      <c r="K37" s="419"/>
      <c r="L37" s="419"/>
      <c r="M37" s="11"/>
      <c r="N37" s="358"/>
      <c r="Q37" s="9"/>
    </row>
    <row r="38" spans="1:17" ht="15.5">
      <c r="A38" s="6"/>
      <c r="B38" s="6"/>
      <c r="C38" s="6"/>
      <c r="D38" s="6"/>
      <c r="E38" s="6"/>
      <c r="F38" s="6"/>
      <c r="G38" s="6"/>
      <c r="H38" s="6"/>
      <c r="I38" s="6"/>
      <c r="J38" s="6"/>
      <c r="K38" s="6"/>
      <c r="L38" s="6"/>
      <c r="M38" s="6"/>
      <c r="N38" s="6"/>
    </row>
    <row r="39" spans="1:17" ht="24.9" customHeight="1">
      <c r="A39" s="358"/>
      <c r="B39" s="418"/>
      <c r="C39" s="418"/>
      <c r="D39" s="419"/>
      <c r="E39" s="419"/>
      <c r="F39" s="419"/>
      <c r="G39" s="419"/>
      <c r="H39" s="419"/>
      <c r="I39" s="420"/>
      <c r="J39" s="420"/>
      <c r="K39" s="420"/>
      <c r="L39" s="420"/>
      <c r="M39" s="6"/>
      <c r="N39" s="358"/>
    </row>
    <row r="40" spans="1:17">
      <c r="A40" s="9"/>
      <c r="D40" s="416"/>
      <c r="E40" s="416"/>
      <c r="F40" s="416"/>
      <c r="G40" s="416"/>
      <c r="H40" s="416"/>
      <c r="I40" s="416"/>
      <c r="J40" s="416"/>
      <c r="K40" s="416"/>
      <c r="L40" s="416"/>
      <c r="M40" s="360"/>
      <c r="N40" s="9"/>
      <c r="Q40" s="9"/>
    </row>
    <row r="42" spans="1:17" ht="24.9" customHeight="1">
      <c r="A42" s="9"/>
      <c r="B42" s="415"/>
      <c r="C42" s="415"/>
      <c r="D42" s="416"/>
      <c r="E42" s="416"/>
      <c r="F42" s="416"/>
      <c r="G42" s="416"/>
      <c r="H42" s="416"/>
      <c r="I42" s="417"/>
      <c r="J42" s="417"/>
      <c r="K42" s="417"/>
      <c r="L42" s="417"/>
      <c r="N42" s="9"/>
    </row>
    <row r="43" spans="1:17" ht="12.75" customHeight="1">
      <c r="A43" s="9"/>
      <c r="D43" s="416"/>
      <c r="E43" s="416"/>
      <c r="F43" s="416"/>
      <c r="G43" s="416"/>
      <c r="H43" s="416"/>
      <c r="I43" s="416"/>
      <c r="J43" s="416"/>
      <c r="K43" s="416"/>
      <c r="L43" s="416"/>
      <c r="M43" s="360"/>
      <c r="N43" s="9"/>
      <c r="Q43" s="9"/>
    </row>
    <row r="45" spans="1:17" ht="24.9" customHeight="1">
      <c r="A45" s="9"/>
      <c r="B45" s="415"/>
      <c r="C45" s="415"/>
      <c r="D45" s="416"/>
      <c r="E45" s="416"/>
      <c r="F45" s="416"/>
      <c r="G45" s="416"/>
      <c r="H45" s="416"/>
      <c r="I45" s="417"/>
      <c r="J45" s="417"/>
      <c r="K45" s="417"/>
      <c r="L45" s="417"/>
      <c r="N45" s="9"/>
    </row>
    <row r="46" spans="1:17">
      <c r="A46" s="9"/>
      <c r="D46" s="416"/>
      <c r="E46" s="416"/>
      <c r="F46" s="416"/>
      <c r="G46" s="416"/>
      <c r="H46" s="416"/>
      <c r="I46" s="416"/>
      <c r="J46" s="416"/>
      <c r="K46" s="416"/>
      <c r="L46" s="416"/>
      <c r="M46" s="360"/>
      <c r="N46" s="9"/>
      <c r="Q46" s="9"/>
    </row>
  </sheetData>
  <sheetProtection algorithmName="SHA-512" hashValue="MlhoGtw0+Yrk1jA+SiTranzrOPORuIrXnLqiCL96n5y9mtaqzOJHZw9xgHRcmu89rDpYrmBD+AnYgBWJSKN+LA==" saltValue="9i9ggB5scsQ/zXm5mNCsAA==" spinCount="100000" sheet="1" selectLockedCells="1"/>
  <mergeCells count="42">
    <mergeCell ref="D34:H34"/>
    <mergeCell ref="I34:J34"/>
    <mergeCell ref="K34:L34"/>
    <mergeCell ref="A1:N1"/>
    <mergeCell ref="A2:N2"/>
    <mergeCell ref="A3:N3"/>
    <mergeCell ref="B8:R8"/>
    <mergeCell ref="B10:R10"/>
    <mergeCell ref="B24:R24"/>
    <mergeCell ref="B25:R25"/>
    <mergeCell ref="D31:H31"/>
    <mergeCell ref="I31:J31"/>
    <mergeCell ref="K31:L31"/>
    <mergeCell ref="B33:O33"/>
    <mergeCell ref="B36:C36"/>
    <mergeCell ref="D36:H36"/>
    <mergeCell ref="I36:J36"/>
    <mergeCell ref="K36:L36"/>
    <mergeCell ref="D37:H37"/>
    <mergeCell ref="I37:J37"/>
    <mergeCell ref="K37:L37"/>
    <mergeCell ref="B39:C39"/>
    <mergeCell ref="D39:H39"/>
    <mergeCell ref="I39:J39"/>
    <mergeCell ref="K39:L39"/>
    <mergeCell ref="D40:H40"/>
    <mergeCell ref="I40:J40"/>
    <mergeCell ref="K40:L40"/>
    <mergeCell ref="B42:C42"/>
    <mergeCell ref="D42:H42"/>
    <mergeCell ref="I42:J42"/>
    <mergeCell ref="K42:L42"/>
    <mergeCell ref="D43:H43"/>
    <mergeCell ref="I43:J43"/>
    <mergeCell ref="K43:L43"/>
    <mergeCell ref="B45:C45"/>
    <mergeCell ref="D45:H45"/>
    <mergeCell ref="I45:J45"/>
    <mergeCell ref="K45:L45"/>
    <mergeCell ref="D46:H46"/>
    <mergeCell ref="I46:J46"/>
    <mergeCell ref="K46:L46"/>
  </mergeCells>
  <pageMargins left="0.7" right="0.7" top="0.75" bottom="0.75" header="0.3" footer="0.3"/>
  <pageSetup scale="65" orientation="portrait" r:id="rId1"/>
  <headerFooter>
    <oddFooter>&amp;A</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297F00-150D-4384-BEEA-B876D54ABCBC}">
  <sheetPr codeName="Sheet10">
    <tabColor rgb="FF00B050"/>
    <pageSetUpPr fitToPage="1"/>
  </sheetPr>
  <dimension ref="A1:Q39"/>
  <sheetViews>
    <sheetView zoomScaleNormal="100" workbookViewId="0">
      <selection activeCell="H24" sqref="H24:H31"/>
    </sheetView>
  </sheetViews>
  <sheetFormatPr defaultColWidth="10.6328125" defaultRowHeight="13"/>
  <cols>
    <col min="1" max="1" width="1.6328125" style="84" customWidth="1"/>
    <col min="2" max="2" width="2.6328125" style="84" customWidth="1"/>
    <col min="3" max="3" width="34.08984375" style="84" customWidth="1"/>
    <col min="4" max="4" width="18.90625" style="84" customWidth="1"/>
    <col min="5" max="5" width="3.36328125" style="84" customWidth="1"/>
    <col min="6" max="6" width="2.6328125" style="84" customWidth="1"/>
    <col min="7" max="7" width="38.54296875" style="84" customWidth="1"/>
    <col min="8" max="8" width="18.453125" style="84" customWidth="1"/>
    <col min="9" max="9" width="2.6328125" style="84" customWidth="1"/>
    <col min="10" max="10" width="3.54296875" style="84" customWidth="1"/>
    <col min="11" max="11" width="6.36328125" style="84" customWidth="1"/>
    <col min="12" max="12" width="7.6328125" style="84" customWidth="1"/>
    <col min="13" max="14" width="4.6328125" style="84" customWidth="1"/>
    <col min="15" max="15" width="2.6328125" style="84" customWidth="1"/>
    <col min="16" max="16" width="8" style="84" customWidth="1"/>
    <col min="17" max="16384" width="10.6328125" style="84"/>
  </cols>
  <sheetData>
    <row r="1" spans="1:17" ht="29.5" customHeight="1">
      <c r="B1" s="569" t="s">
        <v>3</v>
      </c>
      <c r="C1" s="569"/>
      <c r="D1" s="569"/>
      <c r="E1" s="569"/>
      <c r="F1" s="569"/>
      <c r="G1" s="569"/>
      <c r="H1" s="569"/>
    </row>
    <row r="2" spans="1:17" s="115" customFormat="1" ht="32.4" customHeight="1">
      <c r="A2" s="89"/>
      <c r="B2" s="570" t="s">
        <v>391</v>
      </c>
      <c r="C2" s="570"/>
      <c r="D2" s="570"/>
      <c r="E2" s="570"/>
      <c r="F2" s="570"/>
      <c r="G2" s="570"/>
      <c r="H2" s="570"/>
      <c r="I2" s="113"/>
      <c r="J2" s="113"/>
      <c r="K2" s="113"/>
      <c r="L2" s="35"/>
      <c r="M2" s="35"/>
      <c r="N2" s="35"/>
      <c r="O2" s="35"/>
      <c r="P2" s="114"/>
      <c r="Q2" s="35"/>
    </row>
    <row r="3" spans="1:17" ht="29" customHeight="1">
      <c r="A3" s="90"/>
      <c r="B3" s="577">
        <f>PREAPPLICATION!D8</f>
        <v>0</v>
      </c>
      <c r="C3" s="577"/>
      <c r="D3" s="577"/>
      <c r="E3" s="577"/>
      <c r="F3" s="577"/>
      <c r="G3" s="577"/>
      <c r="H3" s="577"/>
      <c r="I3" s="90"/>
      <c r="J3" s="90"/>
      <c r="K3" s="90"/>
      <c r="L3" s="83"/>
      <c r="M3" s="83"/>
      <c r="N3" s="83"/>
      <c r="O3" s="83"/>
      <c r="P3" s="34"/>
      <c r="Q3" s="83"/>
    </row>
    <row r="4" spans="1:17" ht="29" customHeight="1">
      <c r="A4" s="90"/>
      <c r="B4" s="577">
        <f>'Project Details'!E6</f>
        <v>0</v>
      </c>
      <c r="C4" s="577"/>
      <c r="D4" s="577"/>
      <c r="E4" s="577"/>
      <c r="F4" s="577"/>
      <c r="G4" s="577"/>
      <c r="H4" s="577"/>
      <c r="I4" s="90"/>
      <c r="J4" s="90"/>
      <c r="K4" s="90"/>
      <c r="L4" s="83"/>
      <c r="M4" s="83"/>
      <c r="N4" s="83"/>
      <c r="O4" s="83"/>
      <c r="P4" s="34"/>
      <c r="Q4" s="83"/>
    </row>
    <row r="5" spans="1:17" ht="58.25" customHeight="1">
      <c r="A5" s="90"/>
      <c r="B5" s="571" t="s">
        <v>218</v>
      </c>
      <c r="C5" s="571"/>
      <c r="D5" s="571"/>
      <c r="E5" s="571"/>
      <c r="F5" s="571"/>
      <c r="G5" s="571"/>
      <c r="H5" s="571"/>
      <c r="I5" s="90"/>
      <c r="J5" s="90"/>
      <c r="K5" s="90"/>
      <c r="L5" s="83"/>
      <c r="M5" s="83"/>
      <c r="N5" s="83"/>
      <c r="O5" s="83"/>
      <c r="P5" s="34"/>
      <c r="Q5" s="83"/>
    </row>
    <row r="6" spans="1:17" ht="12" customHeight="1">
      <c r="A6" s="90"/>
      <c r="B6" s="91"/>
      <c r="C6" s="91"/>
      <c r="D6" s="91"/>
      <c r="E6" s="90"/>
      <c r="F6" s="91"/>
      <c r="G6" s="91"/>
      <c r="H6" s="91"/>
      <c r="I6" s="90"/>
      <c r="J6" s="90"/>
      <c r="K6" s="90"/>
      <c r="L6" s="83"/>
      <c r="M6" s="83"/>
      <c r="N6" s="83"/>
      <c r="O6" s="34"/>
      <c r="P6" s="34"/>
      <c r="Q6" s="83"/>
    </row>
    <row r="7" spans="1:17" ht="20.149999999999999" customHeight="1">
      <c r="A7" s="90"/>
      <c r="B7" s="572" t="s">
        <v>172</v>
      </c>
      <c r="C7" s="573"/>
      <c r="D7" s="574"/>
      <c r="E7" s="90"/>
      <c r="F7" s="572" t="s">
        <v>173</v>
      </c>
      <c r="G7" s="573"/>
      <c r="H7" s="574"/>
      <c r="I7" s="93"/>
      <c r="J7" s="90"/>
      <c r="K7" s="90"/>
      <c r="L7" s="83"/>
      <c r="M7" s="83"/>
      <c r="N7" s="83"/>
      <c r="O7" s="34"/>
      <c r="P7" s="34"/>
      <c r="Q7" s="83"/>
    </row>
    <row r="8" spans="1:17" ht="20.399999999999999" customHeight="1">
      <c r="A8" s="90"/>
      <c r="B8" s="575" t="s">
        <v>109</v>
      </c>
      <c r="C8" s="575"/>
      <c r="D8" s="94" t="s">
        <v>174</v>
      </c>
      <c r="E8" s="95"/>
      <c r="F8" s="576" t="s">
        <v>109</v>
      </c>
      <c r="G8" s="576"/>
      <c r="H8" s="94" t="s">
        <v>174</v>
      </c>
      <c r="I8" s="96"/>
      <c r="J8" s="97"/>
      <c r="K8" s="97"/>
      <c r="O8" s="85"/>
      <c r="P8" s="85"/>
    </row>
    <row r="9" spans="1:17" ht="20.149999999999999" customHeight="1">
      <c r="A9" s="90"/>
      <c r="B9" s="578" t="s">
        <v>175</v>
      </c>
      <c r="C9" s="578"/>
      <c r="D9" s="108">
        <v>0</v>
      </c>
      <c r="E9" s="95"/>
      <c r="F9" s="579" t="s">
        <v>176</v>
      </c>
      <c r="G9" s="579"/>
      <c r="H9" s="108">
        <v>0</v>
      </c>
      <c r="I9" s="96"/>
      <c r="J9" s="97"/>
      <c r="K9" s="97"/>
      <c r="O9" s="85"/>
      <c r="P9" s="85"/>
    </row>
    <row r="10" spans="1:17" ht="20.149999999999999" customHeight="1">
      <c r="A10" s="90"/>
      <c r="B10" s="578" t="s">
        <v>177</v>
      </c>
      <c r="C10" s="578"/>
      <c r="D10" s="108">
        <v>0</v>
      </c>
      <c r="E10" s="95"/>
      <c r="F10" s="579" t="s">
        <v>110</v>
      </c>
      <c r="G10" s="579"/>
      <c r="H10" s="111">
        <v>0</v>
      </c>
      <c r="I10" s="96"/>
      <c r="J10" s="97"/>
      <c r="K10" s="97"/>
      <c r="O10" s="85"/>
      <c r="P10" s="85"/>
    </row>
    <row r="11" spans="1:17" ht="20.149999999999999" customHeight="1">
      <c r="A11" s="90"/>
      <c r="B11" s="578" t="s">
        <v>178</v>
      </c>
      <c r="C11" s="578"/>
      <c r="D11" s="108">
        <v>0</v>
      </c>
      <c r="E11" s="95"/>
      <c r="F11" s="579" t="s">
        <v>179</v>
      </c>
      <c r="G11" s="579"/>
      <c r="H11" s="108">
        <v>0</v>
      </c>
      <c r="I11" s="96"/>
      <c r="J11" s="97"/>
      <c r="K11" s="97"/>
      <c r="O11" s="85"/>
      <c r="P11" s="85"/>
    </row>
    <row r="12" spans="1:17" ht="20.149999999999999" customHeight="1">
      <c r="A12" s="90"/>
      <c r="B12" s="578" t="s">
        <v>180</v>
      </c>
      <c r="C12" s="578"/>
      <c r="D12" s="108">
        <v>0</v>
      </c>
      <c r="E12" s="95"/>
      <c r="F12" s="579" t="s">
        <v>181</v>
      </c>
      <c r="G12" s="579"/>
      <c r="H12" s="108">
        <v>0</v>
      </c>
      <c r="I12" s="96"/>
      <c r="J12" s="97"/>
      <c r="K12" s="97"/>
      <c r="O12" s="85"/>
      <c r="P12" s="85"/>
    </row>
    <row r="13" spans="1:17" ht="20.149999999999999" customHeight="1">
      <c r="A13" s="90"/>
      <c r="B13" s="578" t="s">
        <v>182</v>
      </c>
      <c r="C13" s="578"/>
      <c r="D13" s="108">
        <v>0</v>
      </c>
      <c r="E13" s="95"/>
      <c r="F13" s="579" t="s">
        <v>183</v>
      </c>
      <c r="G13" s="579"/>
      <c r="H13" s="108">
        <v>0</v>
      </c>
      <c r="I13" s="96"/>
      <c r="J13" s="97"/>
      <c r="K13" s="97"/>
      <c r="O13" s="85"/>
      <c r="P13" s="85"/>
    </row>
    <row r="14" spans="1:17" ht="20.149999999999999" customHeight="1">
      <c r="A14" s="90"/>
      <c r="B14" s="578" t="s">
        <v>184</v>
      </c>
      <c r="C14" s="578"/>
      <c r="D14" s="108">
        <v>0</v>
      </c>
      <c r="E14" s="95"/>
      <c r="F14" s="579" t="s">
        <v>111</v>
      </c>
      <c r="G14" s="579"/>
      <c r="H14" s="108">
        <v>0</v>
      </c>
      <c r="I14" s="96"/>
      <c r="J14" s="97"/>
      <c r="K14" s="97"/>
      <c r="O14" s="85"/>
      <c r="P14" s="85"/>
    </row>
    <row r="15" spans="1:17" ht="20.149999999999999" customHeight="1">
      <c r="A15" s="90"/>
      <c r="B15" s="578" t="s">
        <v>185</v>
      </c>
      <c r="C15" s="578"/>
      <c r="D15" s="108">
        <v>0</v>
      </c>
      <c r="E15" s="95"/>
      <c r="F15" s="579" t="s">
        <v>186</v>
      </c>
      <c r="G15" s="579"/>
      <c r="H15" s="108">
        <v>0</v>
      </c>
      <c r="I15" s="96"/>
      <c r="J15" s="97"/>
      <c r="K15" s="97"/>
      <c r="O15" s="85"/>
      <c r="P15" s="85"/>
    </row>
    <row r="16" spans="1:17" s="36" customFormat="1" ht="20.149999999999999" customHeight="1">
      <c r="A16" s="91"/>
      <c r="B16" s="580" t="s">
        <v>187</v>
      </c>
      <c r="C16" s="580"/>
      <c r="D16" s="108">
        <v>0</v>
      </c>
      <c r="E16" s="98"/>
      <c r="F16" s="581" t="s">
        <v>188</v>
      </c>
      <c r="G16" s="581"/>
      <c r="H16" s="108">
        <v>0</v>
      </c>
      <c r="I16" s="79"/>
      <c r="J16" s="99"/>
      <c r="K16" s="79"/>
      <c r="O16" s="87"/>
      <c r="P16" s="87"/>
    </row>
    <row r="17" spans="1:16" s="36" customFormat="1" ht="20.149999999999999" customHeight="1">
      <c r="A17" s="91"/>
      <c r="B17" s="580" t="s">
        <v>189</v>
      </c>
      <c r="C17" s="580"/>
      <c r="D17" s="108">
        <v>0</v>
      </c>
      <c r="E17" s="98"/>
      <c r="F17" s="581" t="s">
        <v>190</v>
      </c>
      <c r="G17" s="581"/>
      <c r="H17" s="108">
        <v>0</v>
      </c>
      <c r="I17" s="79"/>
      <c r="J17" s="99"/>
      <c r="K17" s="79"/>
      <c r="O17" s="87"/>
      <c r="P17" s="87"/>
    </row>
    <row r="18" spans="1:16" s="36" customFormat="1" ht="20.149999999999999" customHeight="1">
      <c r="A18" s="91"/>
      <c r="B18" s="580" t="s">
        <v>191</v>
      </c>
      <c r="C18" s="580"/>
      <c r="D18" s="108">
        <v>0</v>
      </c>
      <c r="E18" s="98"/>
      <c r="F18" s="584"/>
      <c r="G18" s="585"/>
      <c r="H18" s="108">
        <v>0</v>
      </c>
      <c r="I18" s="79"/>
      <c r="J18" s="99"/>
      <c r="K18" s="79"/>
      <c r="O18" s="87"/>
      <c r="P18" s="87"/>
    </row>
    <row r="19" spans="1:16" s="36" customFormat="1" ht="20.149999999999999" customHeight="1">
      <c r="A19" s="91"/>
      <c r="B19" s="580" t="s">
        <v>192</v>
      </c>
      <c r="C19" s="580"/>
      <c r="D19" s="108">
        <v>0</v>
      </c>
      <c r="E19" s="98"/>
      <c r="F19" s="586" t="s">
        <v>217</v>
      </c>
      <c r="G19" s="586"/>
      <c r="H19" s="110">
        <v>0</v>
      </c>
      <c r="I19" s="79"/>
      <c r="J19" s="99"/>
      <c r="K19" s="79"/>
      <c r="O19" s="87"/>
      <c r="P19" s="87"/>
    </row>
    <row r="20" spans="1:16" s="36" customFormat="1" ht="20.149999999999999" customHeight="1" thickBot="1">
      <c r="A20" s="91"/>
      <c r="B20" s="580" t="s">
        <v>193</v>
      </c>
      <c r="C20" s="580"/>
      <c r="D20" s="109">
        <v>0</v>
      </c>
      <c r="E20" s="98"/>
      <c r="F20" s="587" t="s">
        <v>194</v>
      </c>
      <c r="G20" s="588"/>
      <c r="H20" s="100">
        <f>SUM(H9:H19)</f>
        <v>0</v>
      </c>
      <c r="I20" s="79"/>
      <c r="J20" s="99"/>
      <c r="K20" s="79"/>
      <c r="O20" s="87"/>
      <c r="P20" s="87"/>
    </row>
    <row r="21" spans="1:16" s="36" customFormat="1" ht="20.149999999999999" customHeight="1" thickTop="1">
      <c r="A21" s="91"/>
      <c r="B21" s="580" t="s">
        <v>195</v>
      </c>
      <c r="C21" s="580"/>
      <c r="D21" s="108">
        <v>0</v>
      </c>
      <c r="E21" s="98"/>
      <c r="F21" s="99"/>
      <c r="G21" s="98"/>
      <c r="H21" s="101"/>
      <c r="I21" s="79"/>
      <c r="J21" s="99"/>
      <c r="K21" s="79"/>
      <c r="O21" s="87"/>
      <c r="P21" s="87"/>
    </row>
    <row r="22" spans="1:16" s="36" customFormat="1" ht="20.149999999999999" customHeight="1">
      <c r="A22" s="91"/>
      <c r="B22" s="589" t="s">
        <v>217</v>
      </c>
      <c r="C22" s="589"/>
      <c r="D22" s="110">
        <v>0</v>
      </c>
      <c r="E22" s="98"/>
      <c r="F22" s="590" t="s">
        <v>196</v>
      </c>
      <c r="G22" s="591"/>
      <c r="H22" s="574"/>
      <c r="I22" s="79"/>
      <c r="J22" s="99"/>
      <c r="K22" s="79"/>
      <c r="O22" s="87"/>
      <c r="P22" s="87"/>
    </row>
    <row r="23" spans="1:16" s="36" customFormat="1" ht="20" customHeight="1" thickBot="1">
      <c r="A23" s="91"/>
      <c r="B23" s="575" t="s">
        <v>197</v>
      </c>
      <c r="C23" s="575"/>
      <c r="D23" s="100">
        <f>SUM(D9:D22)</f>
        <v>0</v>
      </c>
      <c r="E23" s="98"/>
      <c r="F23" s="575" t="s">
        <v>109</v>
      </c>
      <c r="G23" s="575"/>
      <c r="H23" s="387" t="s">
        <v>174</v>
      </c>
      <c r="I23" s="79"/>
      <c r="J23" s="99"/>
      <c r="K23" s="79"/>
      <c r="O23" s="87"/>
      <c r="P23" s="87"/>
    </row>
    <row r="24" spans="1:16" s="36" customFormat="1" ht="20" customHeight="1" thickTop="1">
      <c r="A24" s="91"/>
      <c r="B24" s="79"/>
      <c r="C24" s="79"/>
      <c r="D24" s="79"/>
      <c r="E24" s="98"/>
      <c r="F24" s="582" t="s">
        <v>198</v>
      </c>
      <c r="G24" s="583"/>
      <c r="H24" s="108">
        <v>0</v>
      </c>
      <c r="I24" s="79"/>
      <c r="J24" s="99"/>
      <c r="K24" s="79"/>
      <c r="O24" s="87"/>
      <c r="P24" s="87"/>
    </row>
    <row r="25" spans="1:16" s="36" customFormat="1" ht="20" customHeight="1">
      <c r="A25" s="91"/>
      <c r="B25" s="590" t="s">
        <v>199</v>
      </c>
      <c r="C25" s="591"/>
      <c r="D25" s="574"/>
      <c r="E25" s="98"/>
      <c r="F25" s="582" t="s">
        <v>200</v>
      </c>
      <c r="G25" s="583"/>
      <c r="H25" s="108">
        <v>0</v>
      </c>
      <c r="I25" s="79"/>
      <c r="J25" s="99"/>
      <c r="K25" s="79"/>
      <c r="O25" s="87"/>
      <c r="P25" s="87"/>
    </row>
    <row r="26" spans="1:16" s="36" customFormat="1" ht="20" customHeight="1">
      <c r="A26" s="91"/>
      <c r="B26" s="576" t="s">
        <v>109</v>
      </c>
      <c r="C26" s="576"/>
      <c r="D26" s="94" t="s">
        <v>174</v>
      </c>
      <c r="E26" s="98"/>
      <c r="F26" s="582" t="s">
        <v>201</v>
      </c>
      <c r="G26" s="583"/>
      <c r="H26" s="108">
        <v>0</v>
      </c>
      <c r="I26" s="79"/>
      <c r="J26" s="99"/>
      <c r="K26" s="79"/>
      <c r="O26" s="87"/>
      <c r="P26" s="87"/>
    </row>
    <row r="27" spans="1:16" s="36" customFormat="1" ht="20" customHeight="1">
      <c r="A27" s="91"/>
      <c r="B27" s="581" t="s">
        <v>202</v>
      </c>
      <c r="C27" s="581"/>
      <c r="D27" s="112">
        <v>0</v>
      </c>
      <c r="E27" s="98"/>
      <c r="F27" s="582" t="s">
        <v>203</v>
      </c>
      <c r="G27" s="583"/>
      <c r="H27" s="112">
        <v>0</v>
      </c>
      <c r="I27" s="79"/>
      <c r="J27" s="99"/>
      <c r="K27" s="79"/>
      <c r="O27" s="87"/>
      <c r="P27" s="87"/>
    </row>
    <row r="28" spans="1:16" s="36" customFormat="1" ht="20" customHeight="1">
      <c r="A28" s="91"/>
      <c r="B28" s="581" t="s">
        <v>204</v>
      </c>
      <c r="C28" s="581"/>
      <c r="D28" s="108">
        <v>0</v>
      </c>
      <c r="E28" s="98"/>
      <c r="F28" s="582" t="s">
        <v>205</v>
      </c>
      <c r="G28" s="583"/>
      <c r="H28" s="112">
        <v>0</v>
      </c>
      <c r="I28" s="79"/>
      <c r="J28" s="99"/>
      <c r="K28" s="79"/>
      <c r="O28" s="87"/>
      <c r="P28" s="87"/>
    </row>
    <row r="29" spans="1:16" s="36" customFormat="1" ht="20" customHeight="1">
      <c r="A29" s="91"/>
      <c r="B29" s="581" t="s">
        <v>206</v>
      </c>
      <c r="C29" s="581"/>
      <c r="D29" s="108">
        <v>0</v>
      </c>
      <c r="E29" s="102"/>
      <c r="F29" s="580" t="s">
        <v>207</v>
      </c>
      <c r="G29" s="580"/>
      <c r="H29" s="108">
        <v>0</v>
      </c>
      <c r="I29" s="79"/>
      <c r="J29" s="99"/>
      <c r="K29" s="79"/>
      <c r="O29" s="87"/>
      <c r="P29" s="87"/>
    </row>
    <row r="30" spans="1:16" s="36" customFormat="1" ht="20" customHeight="1">
      <c r="A30" s="91"/>
      <c r="B30" s="581" t="s">
        <v>208</v>
      </c>
      <c r="C30" s="581"/>
      <c r="D30" s="108">
        <v>0</v>
      </c>
      <c r="E30" s="102"/>
      <c r="F30" s="589" t="s">
        <v>209</v>
      </c>
      <c r="G30" s="589"/>
      <c r="H30" s="108">
        <v>0</v>
      </c>
      <c r="I30" s="79"/>
      <c r="J30" s="79"/>
      <c r="K30" s="79"/>
      <c r="O30" s="87"/>
      <c r="P30" s="87"/>
    </row>
    <row r="31" spans="1:16" s="36" customFormat="1" ht="20" customHeight="1">
      <c r="A31" s="91"/>
      <c r="B31" s="596" t="s">
        <v>210</v>
      </c>
      <c r="C31" s="596"/>
      <c r="D31" s="110">
        <v>0</v>
      </c>
      <c r="E31" s="102"/>
      <c r="F31" s="597" t="s">
        <v>211</v>
      </c>
      <c r="G31" s="597"/>
      <c r="H31" s="110">
        <v>0</v>
      </c>
      <c r="I31" s="99"/>
      <c r="J31" s="79"/>
      <c r="K31" s="79"/>
      <c r="O31" s="87"/>
      <c r="P31" s="87"/>
    </row>
    <row r="32" spans="1:16" s="36" customFormat="1" ht="20" customHeight="1" thickBot="1">
      <c r="A32" s="91"/>
      <c r="B32" s="575" t="s">
        <v>212</v>
      </c>
      <c r="C32" s="575"/>
      <c r="D32" s="100">
        <f>SUM(D27:D31)</f>
        <v>0</v>
      </c>
      <c r="E32" s="102"/>
      <c r="F32" s="575" t="s">
        <v>213</v>
      </c>
      <c r="G32" s="575"/>
      <c r="H32" s="100">
        <f>SUM(H24:H31)</f>
        <v>0</v>
      </c>
      <c r="I32" s="79"/>
      <c r="J32" s="99"/>
      <c r="K32" s="79"/>
      <c r="O32" s="87"/>
      <c r="P32" s="87"/>
    </row>
    <row r="33" spans="1:16" s="36" customFormat="1" ht="20" customHeight="1" thickTop="1">
      <c r="A33" s="91"/>
      <c r="B33" s="91"/>
      <c r="C33" s="103"/>
      <c r="D33" s="104"/>
      <c r="E33" s="91"/>
      <c r="F33" s="91"/>
      <c r="G33" s="105"/>
      <c r="H33" s="106"/>
      <c r="I33" s="79"/>
      <c r="J33" s="99"/>
      <c r="K33" s="79"/>
      <c r="O33" s="87"/>
      <c r="P33" s="87"/>
    </row>
    <row r="34" spans="1:16" s="88" customFormat="1" ht="20" customHeight="1">
      <c r="A34" s="91"/>
      <c r="B34" s="593" t="s">
        <v>214</v>
      </c>
      <c r="C34" s="594"/>
      <c r="D34" s="594"/>
      <c r="E34" s="594"/>
      <c r="F34" s="594"/>
      <c r="G34" s="595"/>
      <c r="H34" s="107">
        <f>D23+D32+H20+H32</f>
        <v>0</v>
      </c>
      <c r="I34" s="102"/>
      <c r="J34" s="98"/>
      <c r="K34" s="102"/>
      <c r="O34" s="86"/>
      <c r="P34" s="86"/>
    </row>
    <row r="35" spans="1:16" s="36" customFormat="1" ht="20" customHeight="1">
      <c r="A35" s="91"/>
      <c r="B35" s="593" t="s">
        <v>215</v>
      </c>
      <c r="C35" s="594"/>
      <c r="D35" s="594"/>
      <c r="E35" s="594"/>
      <c r="F35" s="594"/>
      <c r="G35" s="595"/>
      <c r="H35" s="249" t="e">
        <f>H34/'Project Details'!E11</f>
        <v>#DIV/0!</v>
      </c>
      <c r="I35" s="79"/>
      <c r="J35" s="99"/>
      <c r="K35" s="79"/>
      <c r="P35" s="87"/>
    </row>
    <row r="36" spans="1:16" s="36" customFormat="1" ht="20" customHeight="1">
      <c r="A36" s="91"/>
      <c r="B36" s="91"/>
      <c r="C36" s="91"/>
      <c r="D36" s="91"/>
      <c r="E36" s="91"/>
      <c r="F36" s="91"/>
      <c r="G36" s="91"/>
      <c r="H36" s="104"/>
      <c r="I36" s="79"/>
      <c r="J36" s="99"/>
      <c r="K36" s="79"/>
      <c r="P36" s="87"/>
    </row>
    <row r="37" spans="1:16" s="36" customFormat="1" ht="20" customHeight="1">
      <c r="A37" s="91"/>
      <c r="B37" s="592" t="s">
        <v>216</v>
      </c>
      <c r="C37" s="592"/>
      <c r="D37" s="592"/>
      <c r="E37" s="592"/>
      <c r="F37" s="592"/>
      <c r="G37" s="592"/>
      <c r="H37" s="592"/>
      <c r="I37" s="79"/>
      <c r="J37" s="99"/>
      <c r="K37" s="79"/>
      <c r="O37" s="87"/>
      <c r="P37" s="87"/>
    </row>
    <row r="38" spans="1:16" ht="20" customHeight="1">
      <c r="A38" s="90"/>
      <c r="B38" s="592"/>
      <c r="C38" s="592"/>
      <c r="D38" s="592"/>
      <c r="E38" s="592"/>
      <c r="F38" s="592"/>
      <c r="G38" s="592"/>
      <c r="H38" s="592"/>
      <c r="I38" s="97"/>
      <c r="J38" s="97"/>
      <c r="K38" s="96"/>
      <c r="L38" s="84" t="s">
        <v>114</v>
      </c>
      <c r="P38" s="85"/>
    </row>
    <row r="39" spans="1:16" ht="20" customHeight="1">
      <c r="B39" s="250"/>
    </row>
  </sheetData>
  <sheetProtection algorithmName="SHA-512" hashValue="YKSyc4/4+ZwrisacKTsykvv4SsXKs/CCDWTekwKJYhhLsyB+njzf6Q3k7/iTWGemlxC+IyRxDynGPGQxrhH8sw==" saltValue="wmppDFnP8I9LXCsaEv+7pw==" spinCount="100000" sheet="1" selectLockedCells="1"/>
  <mergeCells count="59">
    <mergeCell ref="B37:H37"/>
    <mergeCell ref="B38:H38"/>
    <mergeCell ref="B35:G35"/>
    <mergeCell ref="B34:G34"/>
    <mergeCell ref="B31:C31"/>
    <mergeCell ref="F31:G31"/>
    <mergeCell ref="B32:C32"/>
    <mergeCell ref="F32:G32"/>
    <mergeCell ref="B28:C28"/>
    <mergeCell ref="F28:G28"/>
    <mergeCell ref="B29:C29"/>
    <mergeCell ref="F29:G29"/>
    <mergeCell ref="B30:C30"/>
    <mergeCell ref="F30:G30"/>
    <mergeCell ref="B25:D25"/>
    <mergeCell ref="F25:G25"/>
    <mergeCell ref="B26:C26"/>
    <mergeCell ref="F26:G26"/>
    <mergeCell ref="B27:C27"/>
    <mergeCell ref="F27:G27"/>
    <mergeCell ref="B16:C16"/>
    <mergeCell ref="F16:G16"/>
    <mergeCell ref="B17:C17"/>
    <mergeCell ref="F17:G17"/>
    <mergeCell ref="F24:G24"/>
    <mergeCell ref="B18:C18"/>
    <mergeCell ref="F18:G18"/>
    <mergeCell ref="B19:C19"/>
    <mergeCell ref="F19:G19"/>
    <mergeCell ref="B20:C20"/>
    <mergeCell ref="F20:G20"/>
    <mergeCell ref="B21:C21"/>
    <mergeCell ref="B22:C22"/>
    <mergeCell ref="F22:H22"/>
    <mergeCell ref="B23:C23"/>
    <mergeCell ref="F23:G23"/>
    <mergeCell ref="B13:C13"/>
    <mergeCell ref="F13:G13"/>
    <mergeCell ref="B14:C14"/>
    <mergeCell ref="F14:G14"/>
    <mergeCell ref="B15:C15"/>
    <mergeCell ref="F15:G15"/>
    <mergeCell ref="B10:C10"/>
    <mergeCell ref="F10:G10"/>
    <mergeCell ref="B11:C11"/>
    <mergeCell ref="F11:G11"/>
    <mergeCell ref="B12:C12"/>
    <mergeCell ref="F12:G12"/>
    <mergeCell ref="B8:C8"/>
    <mergeCell ref="F8:G8"/>
    <mergeCell ref="B3:H3"/>
    <mergeCell ref="B4:H4"/>
    <mergeCell ref="B9:C9"/>
    <mergeCell ref="F9:G9"/>
    <mergeCell ref="B1:H1"/>
    <mergeCell ref="B2:H2"/>
    <mergeCell ref="B5:H5"/>
    <mergeCell ref="B7:D7"/>
    <mergeCell ref="F7:H7"/>
  </mergeCells>
  <printOptions horizontalCentered="1"/>
  <pageMargins left="0.7" right="0.7" top="0.75" bottom="0.75" header="0.3" footer="0.3"/>
  <pageSetup scale="76" firstPageNumber="24" orientation="portrait" r:id="rId1"/>
  <headerFooter>
    <oddFooter>&amp;A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7EFA5E-A162-42F3-9A72-713D21048939}">
  <sheetPr codeName="Sheet11">
    <tabColor rgb="FF00B050"/>
    <pageSetUpPr fitToPage="1"/>
  </sheetPr>
  <dimension ref="A1:P102"/>
  <sheetViews>
    <sheetView zoomScaleNormal="100" workbookViewId="0">
      <selection activeCell="C16" sqref="C16"/>
    </sheetView>
  </sheetViews>
  <sheetFormatPr defaultColWidth="10.6328125" defaultRowHeight="13"/>
  <cols>
    <col min="1" max="1" width="2.6328125" style="33" customWidth="1"/>
    <col min="2" max="2" width="18.1796875" style="33" customWidth="1"/>
    <col min="3" max="3" width="16" style="33" customWidth="1"/>
    <col min="4" max="4" width="14.81640625" style="44" customWidth="1"/>
    <col min="5" max="5" width="16.54296875" style="33" customWidth="1"/>
    <col min="6" max="6" width="2.54296875" style="33" customWidth="1"/>
    <col min="7" max="7" width="26.1796875" style="33" bestFit="1" customWidth="1"/>
    <col min="8" max="8" width="11.453125" style="33" customWidth="1"/>
    <col min="9" max="9" width="4.6328125" style="33" customWidth="1"/>
    <col min="10" max="10" width="13" style="33" customWidth="1"/>
    <col min="11" max="11" width="11.6328125" style="33" customWidth="1"/>
    <col min="12" max="12" width="11.54296875" style="33" customWidth="1"/>
    <col min="13" max="13" width="1.6328125" style="33" customWidth="1"/>
    <col min="14" max="14" width="18.36328125" style="33" customWidth="1"/>
    <col min="15" max="21" width="10.6328125" style="33" customWidth="1"/>
    <col min="22" max="16384" width="10.6328125" style="33"/>
  </cols>
  <sheetData>
    <row r="1" spans="1:14" ht="42.65" customHeight="1">
      <c r="B1" s="600" t="s">
        <v>3</v>
      </c>
      <c r="C1" s="600"/>
      <c r="D1" s="600"/>
      <c r="E1" s="600"/>
      <c r="F1" s="600"/>
      <c r="G1" s="600"/>
      <c r="H1" s="600"/>
      <c r="I1" s="600"/>
      <c r="J1" s="600"/>
      <c r="K1" s="600"/>
      <c r="L1" s="600"/>
      <c r="M1" s="600"/>
      <c r="N1" s="600"/>
    </row>
    <row r="2" spans="1:14" ht="30.65" customHeight="1">
      <c r="B2" s="598" t="s">
        <v>390</v>
      </c>
      <c r="C2" s="598"/>
      <c r="D2" s="598"/>
      <c r="E2" s="598"/>
      <c r="F2" s="598"/>
      <c r="G2" s="598"/>
      <c r="H2" s="598"/>
      <c r="I2" s="598"/>
      <c r="J2" s="598"/>
      <c r="K2" s="598"/>
      <c r="L2" s="598"/>
      <c r="M2" s="598"/>
      <c r="N2" s="598"/>
    </row>
    <row r="3" spans="1:14" ht="36.65" customHeight="1">
      <c r="B3" s="599">
        <f>PREAPPLICATION!D8</f>
        <v>0</v>
      </c>
      <c r="C3" s="599"/>
      <c r="D3" s="599"/>
      <c r="E3" s="599"/>
      <c r="F3" s="599"/>
      <c r="G3" s="599"/>
      <c r="H3" s="599"/>
      <c r="I3" s="599"/>
      <c r="J3" s="599"/>
      <c r="K3" s="599"/>
      <c r="L3" s="599"/>
      <c r="M3" s="599"/>
      <c r="N3" s="599"/>
    </row>
    <row r="4" spans="1:14" ht="37.75" customHeight="1">
      <c r="A4" s="52"/>
      <c r="B4" s="599">
        <f>'Project Details'!E6</f>
        <v>0</v>
      </c>
      <c r="C4" s="599"/>
      <c r="D4" s="599"/>
      <c r="E4" s="599"/>
      <c r="F4" s="599"/>
      <c r="G4" s="599"/>
      <c r="H4" s="599"/>
      <c r="I4" s="599"/>
      <c r="J4" s="599"/>
      <c r="K4" s="599"/>
      <c r="L4" s="599"/>
      <c r="M4" s="599"/>
      <c r="N4" s="599"/>
    </row>
    <row r="5" spans="1:14" ht="26.25" customHeight="1">
      <c r="A5" s="53"/>
      <c r="B5" s="604" t="s">
        <v>219</v>
      </c>
      <c r="C5" s="605"/>
      <c r="D5" s="605"/>
      <c r="E5" s="606"/>
      <c r="F5" s="62"/>
      <c r="G5" s="616" t="s">
        <v>120</v>
      </c>
      <c r="H5" s="617"/>
      <c r="I5" s="617"/>
      <c r="J5" s="617"/>
      <c r="K5" s="617"/>
      <c r="L5" s="617"/>
      <c r="M5" s="617"/>
      <c r="N5" s="618"/>
    </row>
    <row r="6" spans="1:14" ht="55.25" customHeight="1">
      <c r="A6" s="53"/>
      <c r="B6" s="63" t="s">
        <v>115</v>
      </c>
      <c r="C6" s="64" t="s">
        <v>116</v>
      </c>
      <c r="D6" s="64" t="s">
        <v>169</v>
      </c>
      <c r="E6" s="65" t="s">
        <v>118</v>
      </c>
      <c r="F6" s="66"/>
      <c r="G6" s="67" t="s">
        <v>121</v>
      </c>
      <c r="H6" s="619" t="s">
        <v>122</v>
      </c>
      <c r="I6" s="620"/>
      <c r="J6" s="68" t="s">
        <v>116</v>
      </c>
      <c r="K6" s="68" t="s">
        <v>123</v>
      </c>
      <c r="L6" s="619" t="s">
        <v>117</v>
      </c>
      <c r="M6" s="620"/>
      <c r="N6" s="69" t="s">
        <v>124</v>
      </c>
    </row>
    <row r="7" spans="1:14" ht="27" customHeight="1">
      <c r="A7" s="53"/>
      <c r="B7" s="350" t="s">
        <v>242</v>
      </c>
      <c r="C7" s="402">
        <v>0</v>
      </c>
      <c r="D7" s="70">
        <v>0</v>
      </c>
      <c r="E7" s="404">
        <f t="shared" ref="E7:E14" si="0">SUM(C7*D7)</f>
        <v>0</v>
      </c>
      <c r="F7" s="71"/>
      <c r="G7" s="350"/>
      <c r="H7" s="612"/>
      <c r="I7" s="613"/>
      <c r="J7" s="402">
        <v>0</v>
      </c>
      <c r="K7" s="402" t="s">
        <v>378</v>
      </c>
      <c r="L7" s="602">
        <v>0</v>
      </c>
      <c r="M7" s="603"/>
      <c r="N7" s="403">
        <f>J7*L7</f>
        <v>0</v>
      </c>
    </row>
    <row r="8" spans="1:14" ht="27" customHeight="1">
      <c r="A8" s="53"/>
      <c r="B8" s="350" t="s">
        <v>119</v>
      </c>
      <c r="C8" s="402">
        <v>0</v>
      </c>
      <c r="D8" s="70">
        <v>0</v>
      </c>
      <c r="E8" s="403">
        <f t="shared" si="0"/>
        <v>0</v>
      </c>
      <c r="F8" s="71"/>
      <c r="G8" s="350"/>
      <c r="H8" s="612"/>
      <c r="I8" s="613"/>
      <c r="J8" s="402"/>
      <c r="K8" s="402"/>
      <c r="L8" s="614">
        <v>0</v>
      </c>
      <c r="M8" s="615"/>
      <c r="N8" s="403">
        <f>J8*L8</f>
        <v>0</v>
      </c>
    </row>
    <row r="9" spans="1:14" ht="27" customHeight="1" thickBot="1">
      <c r="A9" s="53"/>
      <c r="B9" s="350" t="s">
        <v>119</v>
      </c>
      <c r="C9" s="402">
        <v>0</v>
      </c>
      <c r="D9" s="70">
        <v>0</v>
      </c>
      <c r="E9" s="403">
        <f t="shared" si="0"/>
        <v>0</v>
      </c>
      <c r="F9" s="71"/>
      <c r="G9" s="195" t="s">
        <v>106</v>
      </c>
      <c r="H9" s="607"/>
      <c r="I9" s="608"/>
      <c r="J9" s="72">
        <f>J7+J8</f>
        <v>0</v>
      </c>
      <c r="K9" s="72"/>
      <c r="L9" s="609">
        <f>L7+L8</f>
        <v>0</v>
      </c>
      <c r="M9" s="610"/>
      <c r="N9" s="73">
        <f>SUM(N7:N8)</f>
        <v>0</v>
      </c>
    </row>
    <row r="10" spans="1:14" ht="27" customHeight="1">
      <c r="A10" s="53"/>
      <c r="B10" s="350" t="s">
        <v>119</v>
      </c>
      <c r="C10" s="402">
        <v>0</v>
      </c>
      <c r="D10" s="70">
        <v>0</v>
      </c>
      <c r="E10" s="403">
        <f t="shared" si="0"/>
        <v>0</v>
      </c>
      <c r="F10" s="71"/>
      <c r="G10" s="194" t="s">
        <v>401</v>
      </c>
      <c r="H10" s="602">
        <v>0</v>
      </c>
      <c r="I10" s="603"/>
      <c r="J10" s="74"/>
      <c r="K10" s="74"/>
      <c r="L10" s="74"/>
      <c r="M10" s="74"/>
      <c r="N10" s="74"/>
    </row>
    <row r="11" spans="1:14" ht="27" customHeight="1">
      <c r="A11" s="57"/>
      <c r="B11" s="350" t="s">
        <v>119</v>
      </c>
      <c r="C11" s="402">
        <v>0</v>
      </c>
      <c r="D11" s="70">
        <v>0</v>
      </c>
      <c r="E11" s="403">
        <f t="shared" si="0"/>
        <v>0</v>
      </c>
      <c r="F11" s="71"/>
      <c r="G11" s="74"/>
      <c r="H11" s="74"/>
      <c r="I11" s="74"/>
      <c r="J11" s="74"/>
      <c r="K11" s="74"/>
      <c r="L11" s="74"/>
      <c r="M11" s="74"/>
      <c r="N11" s="74"/>
    </row>
    <row r="12" spans="1:14" ht="27" customHeight="1">
      <c r="A12" s="57"/>
      <c r="B12" s="350" t="s">
        <v>119</v>
      </c>
      <c r="C12" s="402">
        <v>0</v>
      </c>
      <c r="D12" s="70">
        <v>0</v>
      </c>
      <c r="E12" s="403">
        <f t="shared" si="0"/>
        <v>0</v>
      </c>
      <c r="F12" s="71"/>
      <c r="G12" s="74"/>
      <c r="H12" s="74"/>
      <c r="I12" s="74"/>
      <c r="J12" s="74"/>
      <c r="K12" s="74"/>
      <c r="L12" s="74"/>
      <c r="M12" s="74"/>
      <c r="N12" s="74"/>
    </row>
    <row r="13" spans="1:14" ht="27" customHeight="1">
      <c r="A13" s="57"/>
      <c r="B13" s="350" t="s">
        <v>119</v>
      </c>
      <c r="C13" s="402">
        <v>0</v>
      </c>
      <c r="D13" s="70">
        <v>0</v>
      </c>
      <c r="E13" s="403">
        <f t="shared" si="0"/>
        <v>0</v>
      </c>
      <c r="F13" s="71"/>
      <c r="G13" s="74"/>
      <c r="H13" s="74"/>
      <c r="I13" s="74"/>
      <c r="J13" s="74"/>
      <c r="K13" s="74"/>
      <c r="L13" s="74"/>
      <c r="M13" s="74"/>
      <c r="N13" s="74"/>
    </row>
    <row r="14" spans="1:14" ht="22.5" customHeight="1" thickBot="1">
      <c r="A14" s="39"/>
      <c r="B14" s="351" t="s">
        <v>119</v>
      </c>
      <c r="C14" s="405">
        <v>0</v>
      </c>
      <c r="D14" s="406">
        <v>0</v>
      </c>
      <c r="E14" s="73">
        <f t="shared" si="0"/>
        <v>0</v>
      </c>
      <c r="F14" s="71"/>
      <c r="G14" s="75"/>
      <c r="H14" s="74"/>
      <c r="I14" s="74"/>
      <c r="J14" s="74"/>
      <c r="K14" s="74"/>
      <c r="L14" s="74"/>
      <c r="M14" s="74"/>
      <c r="N14" s="74"/>
    </row>
    <row r="15" spans="1:14" ht="30" customHeight="1" thickBot="1">
      <c r="A15" s="39"/>
      <c r="B15" s="76" t="s">
        <v>106</v>
      </c>
      <c r="C15" s="149">
        <f>SUM(C7:C14)</f>
        <v>0</v>
      </c>
      <c r="D15" s="77"/>
      <c r="E15" s="78">
        <f>SUM(E7:E14)</f>
        <v>0</v>
      </c>
      <c r="F15" s="79"/>
      <c r="G15" s="79"/>
      <c r="H15" s="80"/>
      <c r="I15" s="75"/>
      <c r="J15" s="81"/>
      <c r="K15" s="74"/>
      <c r="L15" s="82"/>
      <c r="M15" s="74"/>
      <c r="N15" s="74"/>
    </row>
    <row r="16" spans="1:14" ht="54.5" customHeight="1">
      <c r="B16" s="194" t="s">
        <v>392</v>
      </c>
      <c r="C16" s="5">
        <v>0</v>
      </c>
      <c r="D16" s="33"/>
      <c r="I16" s="37"/>
    </row>
    <row r="17" spans="2:16" ht="20.149999999999999" customHeight="1">
      <c r="D17" s="33"/>
      <c r="I17" s="39"/>
      <c r="J17" s="39"/>
      <c r="K17" s="40"/>
      <c r="L17" s="37"/>
      <c r="M17" s="41"/>
      <c r="P17" s="37"/>
    </row>
    <row r="18" spans="2:16" ht="20.149999999999999" customHeight="1">
      <c r="D18" s="33"/>
      <c r="I18" s="39"/>
      <c r="J18" s="39"/>
      <c r="K18" s="40"/>
      <c r="L18" s="37"/>
      <c r="M18" s="41"/>
      <c r="P18" s="37"/>
    </row>
    <row r="19" spans="2:16" ht="22.5" customHeight="1">
      <c r="D19" s="33"/>
      <c r="I19" s="39"/>
      <c r="J19" s="39"/>
      <c r="P19" s="37"/>
    </row>
    <row r="20" spans="2:16" ht="8.25" customHeight="1">
      <c r="D20" s="33"/>
      <c r="F20" s="53"/>
      <c r="G20" s="53"/>
      <c r="H20" s="56"/>
      <c r="L20" s="37"/>
    </row>
    <row r="21" spans="2:16" ht="12" customHeight="1">
      <c r="B21" s="53"/>
      <c r="C21" s="53"/>
      <c r="D21" s="54"/>
      <c r="E21" s="53"/>
      <c r="F21" s="55"/>
      <c r="G21" s="55"/>
      <c r="H21" s="56"/>
      <c r="L21" s="37"/>
    </row>
    <row r="22" spans="2:16" ht="5.25" customHeight="1">
      <c r="B22" s="55"/>
      <c r="C22" s="55"/>
      <c r="D22" s="55"/>
      <c r="E22" s="55"/>
      <c r="F22" s="58"/>
      <c r="G22" s="58"/>
      <c r="H22" s="60"/>
      <c r="I22" s="42"/>
      <c r="J22" s="42"/>
      <c r="K22" s="42"/>
      <c r="L22" s="37"/>
    </row>
    <row r="23" spans="2:16">
      <c r="B23" s="58"/>
      <c r="C23" s="58"/>
      <c r="D23" s="59"/>
      <c r="E23" s="58"/>
      <c r="F23" s="61"/>
      <c r="G23" s="61"/>
      <c r="H23" s="55"/>
      <c r="I23" s="38"/>
      <c r="J23" s="37"/>
      <c r="K23" s="38"/>
      <c r="L23" s="37"/>
    </row>
    <row r="24" spans="2:16">
      <c r="B24" s="56"/>
      <c r="C24" s="56"/>
      <c r="D24" s="611"/>
      <c r="E24" s="611"/>
      <c r="F24" s="43"/>
      <c r="G24" s="43"/>
      <c r="H24" s="37"/>
      <c r="I24" s="38"/>
      <c r="J24" s="37"/>
      <c r="K24" s="38"/>
      <c r="L24" s="37"/>
    </row>
    <row r="25" spans="2:16">
      <c r="D25" s="601"/>
      <c r="E25" s="601"/>
      <c r="F25" s="43"/>
      <c r="G25" s="43"/>
      <c r="H25" s="37"/>
      <c r="I25" s="38"/>
      <c r="J25" s="37"/>
      <c r="K25" s="38"/>
      <c r="L25" s="37"/>
    </row>
    <row r="26" spans="2:16">
      <c r="D26" s="601"/>
      <c r="E26" s="601"/>
      <c r="F26" s="43"/>
      <c r="G26" s="43"/>
      <c r="H26" s="37"/>
      <c r="I26" s="41"/>
      <c r="J26" s="37"/>
      <c r="K26" s="41"/>
      <c r="L26" s="37"/>
    </row>
    <row r="27" spans="2:16" ht="15" customHeight="1">
      <c r="D27" s="601"/>
      <c r="E27" s="601"/>
      <c r="H27" s="37"/>
      <c r="I27" s="41"/>
      <c r="J27" s="37"/>
      <c r="K27" s="41"/>
      <c r="L27" s="37"/>
    </row>
    <row r="28" spans="2:16" ht="15" customHeight="1">
      <c r="H28" s="37"/>
      <c r="I28" s="41"/>
      <c r="J28" s="37"/>
      <c r="K28" s="41"/>
      <c r="L28" s="37"/>
    </row>
    <row r="29" spans="2:16" ht="15" customHeight="1">
      <c r="H29" s="37"/>
      <c r="I29" s="41"/>
      <c r="J29" s="37"/>
      <c r="K29" s="41"/>
      <c r="L29" s="37"/>
    </row>
    <row r="30" spans="2:16" ht="15" customHeight="1">
      <c r="H30" s="37"/>
      <c r="I30" s="41"/>
      <c r="J30" s="37"/>
      <c r="K30" s="41"/>
      <c r="L30" s="37"/>
    </row>
    <row r="31" spans="2:16" ht="15" customHeight="1">
      <c r="J31" s="37"/>
      <c r="K31" s="41"/>
      <c r="L31" s="37"/>
    </row>
    <row r="32" spans="2:16" ht="15" customHeight="1"/>
    <row r="33" ht="15" customHeight="1"/>
    <row r="34" ht="15" customHeight="1"/>
    <row r="35" ht="15" customHeight="1"/>
    <row r="36" ht="15" customHeight="1"/>
    <row r="37" ht="15" customHeight="1"/>
    <row r="38" ht="15" customHeight="1"/>
    <row r="39" ht="15" customHeight="1"/>
    <row r="40" ht="15" hidden="1" customHeight="1"/>
    <row r="41" ht="15" hidden="1" customHeight="1"/>
    <row r="42" ht="15" customHeight="1"/>
    <row r="43" ht="15" customHeight="1"/>
    <row r="44" ht="15" customHeight="1"/>
    <row r="45" ht="15" customHeight="1"/>
    <row r="46" ht="15" customHeight="1"/>
    <row r="47" ht="15" customHeight="1"/>
    <row r="48"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sheetData>
  <sheetProtection algorithmName="SHA-512" hashValue="Dw0l5IQCz1NClFx8Q2dpDSvPszIvSyIHZ7gEeTUrYyd9s+eKzzD3X6IE4AhfGwroqNl4Az+zi0pXI4Cxai/nEg==" saltValue="of5d5n1BJWQ+uOxJe5Et3A==" spinCount="100000" sheet="1" selectLockedCells="1"/>
  <mergeCells count="19">
    <mergeCell ref="D27:E27"/>
    <mergeCell ref="B5:E5"/>
    <mergeCell ref="H9:I9"/>
    <mergeCell ref="L9:M9"/>
    <mergeCell ref="D24:E24"/>
    <mergeCell ref="D25:E25"/>
    <mergeCell ref="H7:I7"/>
    <mergeCell ref="L7:M7"/>
    <mergeCell ref="H8:I8"/>
    <mergeCell ref="L8:M8"/>
    <mergeCell ref="G5:N5"/>
    <mergeCell ref="H6:I6"/>
    <mergeCell ref="L6:M6"/>
    <mergeCell ref="B2:N2"/>
    <mergeCell ref="B3:N3"/>
    <mergeCell ref="B1:N1"/>
    <mergeCell ref="B4:N4"/>
    <mergeCell ref="D26:E26"/>
    <mergeCell ref="H10:I10"/>
  </mergeCells>
  <dataValidations count="3">
    <dataValidation type="list" allowBlank="1" showInputMessage="1" showErrorMessage="1" sqref="K8" xr:uid="{E0010682-ED68-420E-ADEE-F17C156EBF33}">
      <formula1>"Tenant, Owner,              "</formula1>
    </dataValidation>
    <dataValidation type="list" showInputMessage="1" showErrorMessage="1" sqref="B7:B14" xr:uid="{782BB14B-32D8-487D-871A-CF91F8EBAA31}">
      <formula1>"Select One, 0 BR, 1 BR, 2 BR, 3 BR, 4 BR, 5 BR, 6 BR"</formula1>
    </dataValidation>
    <dataValidation type="list" allowBlank="1" showInputMessage="1" showErrorMessage="1" sqref="K7" xr:uid="{39E8917F-012C-4FA7-99FE-80E197363AF6}">
      <formula1>"Select one, Tenant, Owner,              "</formula1>
    </dataValidation>
  </dataValidations>
  <printOptions horizontalCentered="1"/>
  <pageMargins left="0.7" right="0.7" top="0.75" bottom="0.75" header="0.3" footer="0.3"/>
  <pageSetup scale="73" firstPageNumber="23" orientation="landscape" r:id="rId1"/>
  <headerFooter>
    <oddFooter>&amp;A</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EC707A-8AA9-4320-B86D-66F4F573A57C}">
  <sheetPr codeName="Sheet12">
    <tabColor rgb="FF00B050"/>
    <pageSetUpPr fitToPage="1"/>
  </sheetPr>
  <dimension ref="A1:P43"/>
  <sheetViews>
    <sheetView showGridLines="0" zoomScaleNormal="100" zoomScalePageLayoutView="90" workbookViewId="0">
      <selection activeCell="H22" sqref="H22"/>
    </sheetView>
  </sheetViews>
  <sheetFormatPr defaultColWidth="9.54296875" defaultRowHeight="13"/>
  <cols>
    <col min="1" max="1" width="3.54296875" style="122" bestFit="1" customWidth="1"/>
    <col min="2" max="2" width="5.36328125" style="84" customWidth="1"/>
    <col min="3" max="3" width="4.453125" style="84" customWidth="1"/>
    <col min="4" max="4" width="4.36328125" style="84" customWidth="1"/>
    <col min="5" max="5" width="21.36328125" style="84" customWidth="1"/>
    <col min="6" max="6" width="21.90625" style="84" customWidth="1"/>
    <col min="7" max="7" width="19.81640625" style="84" customWidth="1"/>
    <col min="8" max="8" width="21.36328125" style="84" customWidth="1"/>
    <col min="9" max="9" width="4.6328125" style="84" customWidth="1"/>
    <col min="10" max="16384" width="9.54296875" style="84"/>
  </cols>
  <sheetData>
    <row r="1" spans="1:16" ht="23.5" customHeight="1">
      <c r="B1" s="569" t="s">
        <v>3</v>
      </c>
      <c r="C1" s="569"/>
      <c r="D1" s="569"/>
      <c r="E1" s="569"/>
      <c r="F1" s="569"/>
      <c r="G1" s="569"/>
      <c r="H1" s="569"/>
    </row>
    <row r="2" spans="1:16" ht="21.5" customHeight="1">
      <c r="A2" s="116"/>
      <c r="B2" s="570" t="s">
        <v>393</v>
      </c>
      <c r="C2" s="570"/>
      <c r="D2" s="570"/>
      <c r="E2" s="570"/>
      <c r="F2" s="570"/>
      <c r="G2" s="570"/>
      <c r="H2" s="570"/>
      <c r="I2" s="83"/>
      <c r="J2" s="83"/>
      <c r="K2" s="83"/>
      <c r="L2" s="83"/>
      <c r="M2" s="83"/>
      <c r="N2" s="83"/>
      <c r="O2" s="83"/>
      <c r="P2" s="83"/>
    </row>
    <row r="3" spans="1:16" ht="20.149999999999999" customHeight="1">
      <c r="B3" s="621">
        <f>PREAPPLICATION!D8</f>
        <v>0</v>
      </c>
      <c r="C3" s="621"/>
      <c r="D3" s="621"/>
      <c r="E3" s="621"/>
      <c r="F3" s="621"/>
      <c r="G3" s="621"/>
      <c r="H3" s="621"/>
    </row>
    <row r="4" spans="1:16" ht="25" customHeight="1">
      <c r="A4" s="116"/>
      <c r="B4" s="577">
        <f>'Project Details'!E6</f>
        <v>0</v>
      </c>
      <c r="C4" s="577"/>
      <c r="D4" s="577"/>
      <c r="E4" s="577"/>
      <c r="F4" s="577"/>
      <c r="G4" s="577"/>
      <c r="H4" s="577"/>
      <c r="I4" s="83"/>
      <c r="J4" s="83"/>
      <c r="K4" s="83"/>
      <c r="L4" s="83"/>
      <c r="M4" s="83"/>
      <c r="N4" s="83"/>
      <c r="O4" s="83"/>
      <c r="P4" s="83"/>
    </row>
    <row r="5" spans="1:16" ht="15.5">
      <c r="A5" s="116"/>
      <c r="B5" s="622" t="s">
        <v>109</v>
      </c>
      <c r="C5" s="623"/>
      <c r="D5" s="623"/>
      <c r="E5" s="624"/>
      <c r="F5" s="633" t="s">
        <v>219</v>
      </c>
      <c r="G5" s="124" t="s">
        <v>220</v>
      </c>
      <c r="H5" s="628" t="s">
        <v>106</v>
      </c>
      <c r="I5" s="83"/>
      <c r="J5" s="83"/>
      <c r="K5" s="83"/>
      <c r="L5" s="83"/>
      <c r="M5" s="83"/>
      <c r="N5" s="83"/>
      <c r="O5" s="83"/>
      <c r="P5" s="83"/>
    </row>
    <row r="6" spans="1:16" ht="15.5">
      <c r="A6" s="116"/>
      <c r="B6" s="625"/>
      <c r="C6" s="626"/>
      <c r="D6" s="626"/>
      <c r="E6" s="627"/>
      <c r="F6" s="634"/>
      <c r="G6" s="125" t="s">
        <v>221</v>
      </c>
      <c r="H6" s="629"/>
      <c r="I6" s="83"/>
      <c r="J6" s="83"/>
      <c r="K6" s="83"/>
      <c r="L6" s="83"/>
      <c r="M6" s="83"/>
      <c r="N6" s="83"/>
      <c r="O6" s="83"/>
      <c r="P6" s="83"/>
    </row>
    <row r="7" spans="1:16" ht="20.149999999999999" customHeight="1">
      <c r="A7" s="116"/>
      <c r="B7" s="630" t="s">
        <v>222</v>
      </c>
      <c r="C7" s="631"/>
      <c r="D7" s="631"/>
      <c r="E7" s="632"/>
      <c r="F7" s="127">
        <f>'Property Income'!E15*12</f>
        <v>0</v>
      </c>
      <c r="G7" s="128">
        <f>'Property Income'!N9*12</f>
        <v>0</v>
      </c>
      <c r="H7" s="107">
        <f>SUM(F7:G7)</f>
        <v>0</v>
      </c>
      <c r="I7" s="83"/>
      <c r="J7" s="83"/>
      <c r="K7" s="83"/>
      <c r="L7" s="83"/>
      <c r="M7" s="83"/>
      <c r="N7" s="83"/>
      <c r="O7" s="83"/>
      <c r="P7" s="83"/>
    </row>
    <row r="8" spans="1:16" ht="20.149999999999999" customHeight="1">
      <c r="A8" s="116"/>
      <c r="B8" s="126" t="s">
        <v>223</v>
      </c>
      <c r="C8" s="631" t="s">
        <v>224</v>
      </c>
      <c r="D8" s="631"/>
      <c r="E8" s="632"/>
      <c r="F8" s="129">
        <f>F7*F9</f>
        <v>0</v>
      </c>
      <c r="G8" s="128">
        <f>G7*G9</f>
        <v>0</v>
      </c>
      <c r="H8" s="130">
        <f>SUM(F8:G8)</f>
        <v>0</v>
      </c>
    </row>
    <row r="9" spans="1:16" ht="20.149999999999999" customHeight="1">
      <c r="A9" s="116"/>
      <c r="B9" s="123"/>
      <c r="C9" s="631" t="s">
        <v>225</v>
      </c>
      <c r="D9" s="631"/>
      <c r="E9" s="632"/>
      <c r="F9" s="131">
        <v>7.0000000000000007E-2</v>
      </c>
      <c r="G9" s="131">
        <v>7.0000000000000007E-2</v>
      </c>
      <c r="H9" s="132"/>
    </row>
    <row r="10" spans="1:16" ht="30.5" customHeight="1">
      <c r="A10" s="116"/>
      <c r="B10" s="630" t="s">
        <v>226</v>
      </c>
      <c r="C10" s="631"/>
      <c r="D10" s="638"/>
      <c r="E10" s="639"/>
      <c r="F10" s="130">
        <f>SUM(F7-F8)</f>
        <v>0</v>
      </c>
      <c r="G10" s="130">
        <f>SUM(G7-G8)</f>
        <v>0</v>
      </c>
      <c r="H10" s="130">
        <f>SUM(F10:G10)</f>
        <v>0</v>
      </c>
    </row>
    <row r="11" spans="1:16" ht="5.4" customHeight="1">
      <c r="A11" s="116"/>
      <c r="B11" s="640" t="s">
        <v>227</v>
      </c>
      <c r="C11" s="641"/>
      <c r="D11" s="641"/>
      <c r="E11" s="642"/>
      <c r="F11" s="133"/>
      <c r="G11" s="134"/>
      <c r="H11" s="135"/>
    </row>
    <row r="12" spans="1:16" ht="20.149999999999999" customHeight="1">
      <c r="A12" s="116"/>
      <c r="B12" s="643"/>
      <c r="C12" s="644"/>
      <c r="D12" s="644"/>
      <c r="E12" s="645"/>
      <c r="F12" s="281">
        <f>'Property Income'!C16*12</f>
        <v>0</v>
      </c>
      <c r="G12" s="282">
        <f>'Property Income'!H10*12</f>
        <v>0</v>
      </c>
      <c r="H12" s="130">
        <f>SUM(F12:G12)</f>
        <v>0</v>
      </c>
    </row>
    <row r="13" spans="1:16" ht="20.149999999999999" customHeight="1">
      <c r="A13" s="116"/>
      <c r="B13" s="646" t="s">
        <v>228</v>
      </c>
      <c r="C13" s="638"/>
      <c r="D13" s="638"/>
      <c r="E13" s="639"/>
      <c r="F13" s="136">
        <f>SUM(F10+F12)</f>
        <v>0</v>
      </c>
      <c r="G13" s="130">
        <f>SUM(G10+G12)</f>
        <v>0</v>
      </c>
      <c r="H13" s="130">
        <f>SUM(H10+H12)</f>
        <v>0</v>
      </c>
    </row>
    <row r="14" spans="1:16" ht="7.4" customHeight="1">
      <c r="A14" s="117"/>
      <c r="B14" s="647"/>
      <c r="C14" s="647"/>
      <c r="D14" s="647"/>
      <c r="E14" s="647"/>
      <c r="F14" s="647"/>
      <c r="G14" s="647"/>
      <c r="H14" s="137"/>
    </row>
    <row r="15" spans="1:16" ht="20.149999999999999" customHeight="1">
      <c r="A15" s="117"/>
      <c r="B15" s="575" t="s">
        <v>240</v>
      </c>
      <c r="C15" s="575"/>
      <c r="D15" s="575"/>
      <c r="E15" s="575"/>
      <c r="F15" s="575"/>
      <c r="G15" s="575"/>
      <c r="H15" s="138" t="s">
        <v>106</v>
      </c>
    </row>
    <row r="16" spans="1:16" ht="20.149999999999999" customHeight="1">
      <c r="A16" s="117"/>
      <c r="B16" s="635" t="s">
        <v>229</v>
      </c>
      <c r="C16" s="636"/>
      <c r="D16" s="636"/>
      <c r="E16" s="636"/>
      <c r="F16" s="636"/>
      <c r="G16" s="637"/>
      <c r="H16" s="139">
        <f>'Property Annual Expenses'!H34</f>
        <v>0</v>
      </c>
    </row>
    <row r="17" spans="1:8" ht="20.149999999999999" customHeight="1">
      <c r="A17" s="117"/>
      <c r="B17" s="630" t="s">
        <v>230</v>
      </c>
      <c r="C17" s="631"/>
      <c r="D17" s="631"/>
      <c r="E17" s="631"/>
      <c r="F17" s="631"/>
      <c r="G17" s="632"/>
      <c r="H17" s="111">
        <v>0</v>
      </c>
    </row>
    <row r="18" spans="1:8" ht="7.4" customHeight="1">
      <c r="A18" s="117"/>
      <c r="B18" s="636"/>
      <c r="C18" s="636"/>
      <c r="D18" s="636"/>
      <c r="E18" s="636"/>
      <c r="F18" s="636"/>
      <c r="G18" s="636"/>
      <c r="H18" s="140"/>
    </row>
    <row r="19" spans="1:8" ht="19.5" customHeight="1" thickBot="1">
      <c r="A19" s="117"/>
      <c r="B19" s="635" t="s">
        <v>231</v>
      </c>
      <c r="C19" s="636"/>
      <c r="D19" s="636"/>
      <c r="E19" s="636"/>
      <c r="F19" s="636"/>
      <c r="G19" s="637"/>
      <c r="H19" s="141">
        <f>SUM(H13-H16-H17)</f>
        <v>0</v>
      </c>
    </row>
    <row r="20" spans="1:8" ht="7.4" customHeight="1" thickTop="1">
      <c r="A20" s="117"/>
      <c r="B20" s="649"/>
      <c r="C20" s="649"/>
      <c r="D20" s="649"/>
      <c r="E20" s="649"/>
      <c r="F20" s="649"/>
      <c r="G20" s="649"/>
      <c r="H20" s="649"/>
    </row>
    <row r="21" spans="1:8" ht="20.149999999999999" customHeight="1">
      <c r="A21" s="117"/>
      <c r="B21" s="126" t="s">
        <v>232</v>
      </c>
      <c r="C21" s="631" t="s">
        <v>241</v>
      </c>
      <c r="D21" s="631"/>
      <c r="E21" s="631"/>
      <c r="F21" s="631"/>
      <c r="G21" s="632"/>
      <c r="H21" s="70">
        <v>0</v>
      </c>
    </row>
    <row r="22" spans="1:8" ht="20.149999999999999" customHeight="1">
      <c r="A22" s="117"/>
      <c r="B22" s="92"/>
      <c r="C22" s="631" t="s">
        <v>396</v>
      </c>
      <c r="D22" s="631"/>
      <c r="E22" s="631"/>
      <c r="F22" s="631"/>
      <c r="G22" s="632"/>
      <c r="H22" s="289">
        <f>'Project Details 2'!I21</f>
        <v>0</v>
      </c>
    </row>
    <row r="23" spans="1:8" ht="20.149999999999999" customHeight="1" thickBot="1">
      <c r="A23" s="117"/>
      <c r="B23" s="630" t="s">
        <v>282</v>
      </c>
      <c r="C23" s="631"/>
      <c r="D23" s="631"/>
      <c r="E23" s="631"/>
      <c r="F23" s="631"/>
      <c r="G23" s="632"/>
      <c r="H23" s="142">
        <f>H19-H21-H22</f>
        <v>0</v>
      </c>
    </row>
    <row r="24" spans="1:8" ht="26.75" customHeight="1" thickTop="1">
      <c r="A24" s="117"/>
      <c r="B24" s="650" t="s">
        <v>233</v>
      </c>
      <c r="C24" s="631"/>
      <c r="D24" s="631"/>
      <c r="E24" s="631"/>
      <c r="F24" s="631"/>
      <c r="G24" s="632"/>
      <c r="H24" s="288" t="e">
        <f>+H19/(H21+H22)</f>
        <v>#DIV/0!</v>
      </c>
    </row>
    <row r="25" spans="1:8" ht="7.4" customHeight="1">
      <c r="A25" s="117"/>
      <c r="B25" s="105"/>
      <c r="C25" s="105"/>
      <c r="D25" s="105"/>
      <c r="E25" s="105"/>
      <c r="F25" s="105"/>
      <c r="G25" s="105"/>
      <c r="H25" s="143"/>
    </row>
    <row r="26" spans="1:8" ht="16.25" customHeight="1">
      <c r="A26" s="117"/>
      <c r="B26" s="93" t="s">
        <v>234</v>
      </c>
      <c r="C26" s="93"/>
      <c r="D26" s="93"/>
      <c r="E26" s="93"/>
      <c r="F26" s="93"/>
      <c r="G26" s="93"/>
      <c r="H26" s="93"/>
    </row>
    <row r="27" spans="1:8" ht="20.149999999999999" customHeight="1">
      <c r="A27" s="117"/>
      <c r="B27" s="105" t="s">
        <v>243</v>
      </c>
      <c r="C27" s="105"/>
      <c r="D27" s="105"/>
      <c r="E27" s="105"/>
      <c r="F27" s="144">
        <v>0.02</v>
      </c>
      <c r="G27" s="105" t="s">
        <v>235</v>
      </c>
      <c r="H27" s="150" t="s">
        <v>256</v>
      </c>
    </row>
    <row r="28" spans="1:8" ht="20.149999999999999" customHeight="1">
      <c r="A28" s="117"/>
      <c r="B28" s="105" t="s">
        <v>236</v>
      </c>
      <c r="C28" s="105"/>
      <c r="D28" s="105"/>
      <c r="E28" s="105"/>
      <c r="F28" s="145">
        <v>0.02</v>
      </c>
      <c r="G28" s="105"/>
      <c r="H28" s="146"/>
    </row>
    <row r="29" spans="1:8" ht="20.149999999999999" customHeight="1">
      <c r="A29" s="117"/>
      <c r="B29" s="105" t="s">
        <v>237</v>
      </c>
      <c r="C29" s="105"/>
      <c r="D29" s="105"/>
      <c r="E29" s="105"/>
      <c r="F29" s="145">
        <v>0.02</v>
      </c>
      <c r="G29" s="105"/>
      <c r="H29" s="146"/>
    </row>
    <row r="30" spans="1:8" ht="20.149999999999999" customHeight="1">
      <c r="A30" s="117"/>
      <c r="B30" s="93" t="s">
        <v>238</v>
      </c>
      <c r="C30" s="93"/>
      <c r="D30" s="105"/>
      <c r="E30" s="105"/>
      <c r="F30" s="147">
        <v>0.03</v>
      </c>
      <c r="G30" s="105"/>
      <c r="H30" s="148"/>
    </row>
    <row r="31" spans="1:8" ht="20.149999999999999" customHeight="1">
      <c r="A31" s="117"/>
      <c r="B31" s="93" t="s">
        <v>239</v>
      </c>
      <c r="C31" s="93"/>
      <c r="D31" s="105"/>
      <c r="E31" s="105"/>
      <c r="F31" s="147">
        <v>0.03</v>
      </c>
      <c r="G31" s="105"/>
      <c r="H31" s="148"/>
    </row>
    <row r="32" spans="1:8" ht="9.65" customHeight="1">
      <c r="A32" s="117"/>
      <c r="B32" s="651"/>
      <c r="C32" s="651"/>
      <c r="D32" s="651"/>
      <c r="E32" s="651"/>
      <c r="F32" s="651"/>
      <c r="G32" s="651"/>
      <c r="H32" s="651"/>
    </row>
    <row r="33" spans="1:11" ht="36" customHeight="1">
      <c r="A33" s="117"/>
      <c r="B33" s="652" t="s">
        <v>303</v>
      </c>
      <c r="C33" s="653"/>
      <c r="D33" s="653"/>
      <c r="E33" s="653"/>
      <c r="F33" s="653"/>
      <c r="G33" s="653"/>
      <c r="H33" s="653"/>
      <c r="K33" s="84" t="s">
        <v>114</v>
      </c>
    </row>
    <row r="34" spans="1:11" ht="27" customHeight="1">
      <c r="A34" s="116"/>
      <c r="B34" s="654"/>
      <c r="C34" s="654"/>
      <c r="D34" s="654"/>
      <c r="E34" s="654"/>
      <c r="F34" s="654"/>
      <c r="G34" s="654"/>
      <c r="H34" s="654"/>
    </row>
    <row r="35" spans="1:11" ht="7.25" customHeight="1">
      <c r="A35" s="116"/>
      <c r="B35" s="83"/>
      <c r="C35" s="34"/>
      <c r="D35" s="83"/>
      <c r="E35" s="83"/>
      <c r="F35" s="83"/>
      <c r="G35" s="83"/>
      <c r="H35" s="83"/>
    </row>
    <row r="36" spans="1:11">
      <c r="A36" s="118"/>
      <c r="B36" s="655"/>
      <c r="C36" s="655"/>
      <c r="D36" s="655"/>
      <c r="E36" s="655"/>
      <c r="F36" s="655"/>
      <c r="G36" s="655"/>
      <c r="H36" s="115"/>
    </row>
    <row r="37" spans="1:11" s="85" customFormat="1">
      <c r="A37" s="119"/>
      <c r="B37" s="655"/>
      <c r="C37" s="655"/>
      <c r="D37" s="655"/>
      <c r="E37" s="655"/>
      <c r="F37" s="655"/>
      <c r="G37" s="655"/>
      <c r="H37" s="120"/>
    </row>
    <row r="38" spans="1:11" s="85" customFormat="1">
      <c r="A38" s="119"/>
      <c r="B38" s="656"/>
      <c r="C38" s="656"/>
      <c r="D38" s="656"/>
      <c r="E38" s="656"/>
      <c r="F38" s="656"/>
      <c r="G38" s="656"/>
      <c r="H38" s="656"/>
      <c r="J38" s="648"/>
      <c r="K38" s="648"/>
    </row>
    <row r="39" spans="1:11" s="85" customFormat="1">
      <c r="A39" s="119"/>
      <c r="B39" s="656"/>
      <c r="C39" s="656"/>
      <c r="D39" s="656"/>
      <c r="E39" s="656"/>
      <c r="F39" s="656"/>
      <c r="G39" s="656"/>
      <c r="H39" s="656"/>
    </row>
    <row r="40" spans="1:11" s="85" customFormat="1">
      <c r="A40" s="121"/>
    </row>
    <row r="41" spans="1:11" s="85" customFormat="1">
      <c r="A41" s="121"/>
    </row>
    <row r="42" spans="1:11" s="85" customFormat="1">
      <c r="A42" s="121"/>
    </row>
    <row r="43" spans="1:11" s="85" customFormat="1">
      <c r="A43" s="121"/>
    </row>
  </sheetData>
  <sheetProtection algorithmName="SHA-512" hashValue="7FK/57+t15hlnQKAgJ5xlsS04IRlTmSNlzpKmvsLQfzzFpbquZ4LDaYgJyW8ggYHvB17pzJX2C2pqRY/zndm8A==" saltValue="1PFE3Mq5++vwZlO/5nTdhA==" spinCount="100000" sheet="1" selectLockedCells="1"/>
  <protectedRanges>
    <protectedRange sqref="H36:H37" name="Range2"/>
    <protectedRange sqref="H36:H37" name="Range1"/>
  </protectedRanges>
  <mergeCells count="32">
    <mergeCell ref="J38:K38"/>
    <mergeCell ref="B20:H20"/>
    <mergeCell ref="C21:G21"/>
    <mergeCell ref="C22:G22"/>
    <mergeCell ref="B23:G23"/>
    <mergeCell ref="B24:G24"/>
    <mergeCell ref="B32:H32"/>
    <mergeCell ref="B33:H33"/>
    <mergeCell ref="B34:H34"/>
    <mergeCell ref="B36:G36"/>
    <mergeCell ref="B37:G37"/>
    <mergeCell ref="B38:H39"/>
    <mergeCell ref="B7:E7"/>
    <mergeCell ref="C8:E8"/>
    <mergeCell ref="F5:F6"/>
    <mergeCell ref="B19:G19"/>
    <mergeCell ref="C9:E9"/>
    <mergeCell ref="B10:C10"/>
    <mergeCell ref="D10:E10"/>
    <mergeCell ref="B11:E12"/>
    <mergeCell ref="B13:E13"/>
    <mergeCell ref="B14:G14"/>
    <mergeCell ref="B15:G15"/>
    <mergeCell ref="B16:G16"/>
    <mergeCell ref="B17:G17"/>
    <mergeCell ref="B18:G18"/>
    <mergeCell ref="B1:H1"/>
    <mergeCell ref="B3:H3"/>
    <mergeCell ref="B4:H4"/>
    <mergeCell ref="B2:H2"/>
    <mergeCell ref="B5:E6"/>
    <mergeCell ref="H5:H6"/>
  </mergeCells>
  <printOptions horizontalCentered="1"/>
  <pageMargins left="0.7" right="0.7" top="0.75" bottom="0.75" header="0.3" footer="0.3"/>
  <pageSetup scale="84" firstPageNumber="25" orientation="portrait" r:id="rId1"/>
  <headerFooter>
    <oddFooter>&amp;A</oddFooter>
  </headerFooter>
  <ignoredErrors>
    <ignoredError sqref="H22" unlockedFormula="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9D416A-E9F0-42CA-8686-39FBAD129741}">
  <sheetPr codeName="Sheet13">
    <tabColor rgb="FF00B050"/>
    <pageSetUpPr fitToPage="1"/>
  </sheetPr>
  <dimension ref="A1:Q47"/>
  <sheetViews>
    <sheetView showGridLines="0" zoomScaleNormal="100" workbookViewId="0">
      <selection activeCell="C42" sqref="C42:D42"/>
    </sheetView>
  </sheetViews>
  <sheetFormatPr defaultColWidth="9" defaultRowHeight="20" customHeight="1"/>
  <cols>
    <col min="1" max="1" width="3.453125" style="155" customWidth="1"/>
    <col min="2" max="2" width="56.81640625" style="155" customWidth="1"/>
    <col min="3" max="10" width="15.81640625" style="155" customWidth="1"/>
    <col min="11" max="11" width="6.54296875" style="155" customWidth="1"/>
    <col min="12" max="12" width="11" style="155" customWidth="1"/>
    <col min="13" max="13" width="3.54296875" style="155" customWidth="1"/>
    <col min="14" max="16384" width="9" style="155"/>
  </cols>
  <sheetData>
    <row r="1" spans="1:17" ht="24.5" customHeight="1">
      <c r="A1" s="600" t="s">
        <v>3</v>
      </c>
      <c r="B1" s="600"/>
      <c r="C1" s="600"/>
      <c r="D1" s="600"/>
      <c r="E1" s="600"/>
      <c r="F1" s="600"/>
      <c r="G1" s="600"/>
      <c r="H1" s="600"/>
      <c r="I1" s="600"/>
      <c r="J1" s="600"/>
    </row>
    <row r="2" spans="1:17" ht="20" customHeight="1">
      <c r="A2" s="598" t="s">
        <v>397</v>
      </c>
      <c r="B2" s="598"/>
      <c r="C2" s="598"/>
      <c r="D2" s="598"/>
      <c r="E2" s="598"/>
      <c r="F2" s="598"/>
      <c r="G2" s="598"/>
      <c r="H2" s="598"/>
      <c r="I2" s="598"/>
      <c r="J2" s="598"/>
    </row>
    <row r="3" spans="1:17" ht="20" customHeight="1">
      <c r="A3" s="599">
        <f>PREAPPLICATION!D8</f>
        <v>0</v>
      </c>
      <c r="B3" s="599"/>
      <c r="C3" s="599"/>
      <c r="D3" s="599"/>
      <c r="E3" s="599"/>
      <c r="F3" s="599"/>
      <c r="G3" s="599"/>
      <c r="H3" s="599"/>
      <c r="I3" s="599"/>
      <c r="J3" s="599"/>
    </row>
    <row r="4" spans="1:17" ht="20" customHeight="1">
      <c r="A4" s="599">
        <f>'Project Details'!E6</f>
        <v>0</v>
      </c>
      <c r="B4" s="599"/>
      <c r="C4" s="599"/>
      <c r="D4" s="599"/>
      <c r="E4" s="599"/>
      <c r="F4" s="599"/>
      <c r="G4" s="599"/>
      <c r="H4" s="599"/>
      <c r="I4" s="599"/>
      <c r="J4" s="599"/>
    </row>
    <row r="5" spans="1:17" ht="20" customHeight="1">
      <c r="A5" s="678" t="s">
        <v>257</v>
      </c>
      <c r="B5" s="678"/>
      <c r="C5" s="680" t="s">
        <v>395</v>
      </c>
      <c r="D5" s="680"/>
      <c r="E5" s="680"/>
      <c r="F5" s="680"/>
      <c r="G5" s="680"/>
      <c r="H5" s="680"/>
      <c r="I5" s="680"/>
      <c r="J5" s="680"/>
      <c r="K5" s="154"/>
      <c r="L5" s="154"/>
      <c r="M5" s="154"/>
      <c r="N5" s="154"/>
      <c r="O5" s="154"/>
      <c r="P5" s="154"/>
      <c r="Q5" s="154"/>
    </row>
    <row r="6" spans="1:17" ht="20" customHeight="1">
      <c r="A6" s="678"/>
      <c r="B6" s="678"/>
      <c r="C6" s="681"/>
      <c r="D6" s="681"/>
      <c r="E6" s="681"/>
      <c r="F6" s="681"/>
      <c r="G6" s="681"/>
      <c r="H6" s="681"/>
      <c r="I6" s="681"/>
      <c r="J6" s="681"/>
      <c r="K6" s="154"/>
      <c r="L6" s="154"/>
      <c r="M6" s="154"/>
      <c r="N6" s="154"/>
      <c r="O6" s="154"/>
      <c r="P6" s="154"/>
      <c r="Q6" s="154"/>
    </row>
    <row r="7" spans="1:17" ht="20" customHeight="1">
      <c r="A7" s="679"/>
      <c r="B7" s="679"/>
      <c r="C7" s="677" t="s">
        <v>301</v>
      </c>
      <c r="D7" s="677"/>
      <c r="E7" s="677"/>
      <c r="F7" s="677"/>
      <c r="G7" s="677"/>
      <c r="H7" s="677"/>
      <c r="I7" s="677"/>
      <c r="J7" s="677"/>
      <c r="K7" s="154"/>
      <c r="L7" s="154"/>
      <c r="M7" s="154"/>
      <c r="N7" s="154"/>
      <c r="O7" s="154"/>
      <c r="P7" s="154"/>
      <c r="Q7" s="154"/>
    </row>
    <row r="8" spans="1:17" ht="20" customHeight="1">
      <c r="A8" s="599" t="s">
        <v>109</v>
      </c>
      <c r="B8" s="599"/>
      <c r="C8" s="284" t="s">
        <v>258</v>
      </c>
      <c r="D8" s="284" t="s">
        <v>259</v>
      </c>
      <c r="E8" s="284" t="s">
        <v>260</v>
      </c>
      <c r="F8" s="284" t="s">
        <v>261</v>
      </c>
      <c r="G8" s="284" t="s">
        <v>262</v>
      </c>
      <c r="H8" s="284" t="s">
        <v>263</v>
      </c>
      <c r="I8" s="284" t="s">
        <v>264</v>
      </c>
      <c r="J8" s="284" t="s">
        <v>265</v>
      </c>
      <c r="K8" s="154"/>
      <c r="L8" s="154"/>
      <c r="M8" s="154"/>
      <c r="N8" s="154"/>
      <c r="O8" s="154"/>
      <c r="P8" s="154"/>
      <c r="Q8" s="154"/>
    </row>
    <row r="9" spans="1:17" ht="20" customHeight="1">
      <c r="A9" s="663" t="str">
        <f>'Property Income'!B5</f>
        <v>Residential Rental Units</v>
      </c>
      <c r="B9" s="663"/>
      <c r="C9" s="290">
        <f>'Property Cash Flow'!F10</f>
        <v>0</v>
      </c>
      <c r="D9" s="290">
        <f>+C9*(1+'Property Cash Flow'!F27)</f>
        <v>0</v>
      </c>
      <c r="E9" s="290">
        <f>+D9*(1+'Property Cash Flow'!F27)</f>
        <v>0</v>
      </c>
      <c r="F9" s="290">
        <f>+E9*(1+'Property Cash Flow'!F27)</f>
        <v>0</v>
      </c>
      <c r="G9" s="290">
        <f>+F9*(1+'Property Cash Flow'!F27)</f>
        <v>0</v>
      </c>
      <c r="H9" s="290">
        <f>+G9*(1+'Property Cash Flow'!F27)</f>
        <v>0</v>
      </c>
      <c r="I9" s="290">
        <f>+H9*(1+'Property Cash Flow'!F27)</f>
        <v>0</v>
      </c>
      <c r="J9" s="290">
        <f>+I9*(1+'Property Cash Flow'!F27)</f>
        <v>0</v>
      </c>
    </row>
    <row r="10" spans="1:17" ht="20" customHeight="1" thickBot="1">
      <c r="A10" s="665" t="str">
        <f>'Property Income'!G5</f>
        <v>Commercial Rental Units</v>
      </c>
      <c r="B10" s="665"/>
      <c r="C10" s="291">
        <f>'Property Cash Flow'!G10</f>
        <v>0</v>
      </c>
      <c r="D10" s="291">
        <f>+C10*(1+'Property Cash Flow'!F28)</f>
        <v>0</v>
      </c>
      <c r="E10" s="291">
        <f>+D10*(1+'Property Cash Flow'!F28)</f>
        <v>0</v>
      </c>
      <c r="F10" s="291">
        <f>+E10*(1+'Property Cash Flow'!F28)</f>
        <v>0</v>
      </c>
      <c r="G10" s="291">
        <f>+F10*(1+'Property Cash Flow'!F28)</f>
        <v>0</v>
      </c>
      <c r="H10" s="291">
        <f>+G10*(1+'Property Cash Flow'!F28)</f>
        <v>0</v>
      </c>
      <c r="I10" s="291">
        <f>+H10*(1+'Property Cash Flow'!F28)</f>
        <v>0</v>
      </c>
      <c r="J10" s="291">
        <f>+I10*(1+'Property Cash Flow'!F28)</f>
        <v>0</v>
      </c>
    </row>
    <row r="11" spans="1:17" ht="22.5" customHeight="1">
      <c r="A11" s="664" t="s">
        <v>266</v>
      </c>
      <c r="B11" s="664"/>
      <c r="C11" s="292">
        <f>SUM(C9:C10)</f>
        <v>0</v>
      </c>
      <c r="D11" s="292">
        <f t="shared" ref="D11:J11" si="0">SUM(D9:D10)</f>
        <v>0</v>
      </c>
      <c r="E11" s="292">
        <f t="shared" si="0"/>
        <v>0</v>
      </c>
      <c r="F11" s="292">
        <f t="shared" si="0"/>
        <v>0</v>
      </c>
      <c r="G11" s="292">
        <f t="shared" si="0"/>
        <v>0</v>
      </c>
      <c r="H11" s="292">
        <f t="shared" si="0"/>
        <v>0</v>
      </c>
      <c r="I11" s="292">
        <f t="shared" si="0"/>
        <v>0</v>
      </c>
      <c r="J11" s="292">
        <f t="shared" si="0"/>
        <v>0</v>
      </c>
    </row>
    <row r="12" spans="1:17" ht="20" customHeight="1" thickBot="1">
      <c r="A12" s="665" t="s">
        <v>267</v>
      </c>
      <c r="B12" s="665"/>
      <c r="C12" s="291">
        <f>'Property Cash Flow'!H12</f>
        <v>0</v>
      </c>
      <c r="D12" s="291">
        <f>+C12*(1+'Property Cash Flow'!F29)</f>
        <v>0</v>
      </c>
      <c r="E12" s="291">
        <f>+D12*(1+'Property Cash Flow'!F29)</f>
        <v>0</v>
      </c>
      <c r="F12" s="291">
        <f>+E12*(1+'Property Cash Flow'!F29)</f>
        <v>0</v>
      </c>
      <c r="G12" s="291">
        <f>+F12*(1+'Property Cash Flow'!F29)</f>
        <v>0</v>
      </c>
      <c r="H12" s="291">
        <f>+G12*(1+'Property Cash Flow'!F29)</f>
        <v>0</v>
      </c>
      <c r="I12" s="291">
        <f>+H12*(1+'Property Cash Flow'!F29)</f>
        <v>0</v>
      </c>
      <c r="J12" s="291">
        <f>+I12*(1+'Property Cash Flow'!F29)</f>
        <v>0</v>
      </c>
    </row>
    <row r="13" spans="1:17" ht="24.5" customHeight="1">
      <c r="A13" s="657" t="s">
        <v>394</v>
      </c>
      <c r="B13" s="657"/>
      <c r="C13" s="293">
        <f>SUM(C11:C12)</f>
        <v>0</v>
      </c>
      <c r="D13" s="293">
        <f t="shared" ref="D13:J13" si="1">SUM(D11:D12)</f>
        <v>0</v>
      </c>
      <c r="E13" s="293">
        <f t="shared" si="1"/>
        <v>0</v>
      </c>
      <c r="F13" s="293">
        <f t="shared" si="1"/>
        <v>0</v>
      </c>
      <c r="G13" s="293">
        <f t="shared" si="1"/>
        <v>0</v>
      </c>
      <c r="H13" s="293">
        <f t="shared" si="1"/>
        <v>0</v>
      </c>
      <c r="I13" s="293">
        <f t="shared" si="1"/>
        <v>0</v>
      </c>
      <c r="J13" s="293">
        <f t="shared" si="1"/>
        <v>0</v>
      </c>
    </row>
    <row r="14" spans="1:17" s="297" customFormat="1" ht="8" customHeight="1">
      <c r="A14" s="298"/>
      <c r="B14" s="299"/>
      <c r="C14" s="299"/>
      <c r="D14" s="299"/>
      <c r="E14" s="299"/>
      <c r="F14" s="299"/>
      <c r="G14" s="299"/>
      <c r="H14" s="299"/>
      <c r="I14" s="299"/>
      <c r="J14" s="299"/>
      <c r="K14" s="296"/>
      <c r="L14" s="296"/>
      <c r="M14" s="296"/>
      <c r="N14" s="296"/>
      <c r="O14" s="296"/>
      <c r="P14" s="296"/>
      <c r="Q14" s="296"/>
    </row>
    <row r="15" spans="1:17" ht="20" customHeight="1">
      <c r="A15" s="666" t="s">
        <v>268</v>
      </c>
      <c r="B15" s="666"/>
      <c r="C15" s="290">
        <f>'Property Cash Flow'!H16</f>
        <v>0</v>
      </c>
      <c r="D15" s="290">
        <f>+C15*(1+'Property Cash Flow'!F30)</f>
        <v>0</v>
      </c>
      <c r="E15" s="290">
        <f>+D15*(1+'Property Cash Flow'!F30)</f>
        <v>0</v>
      </c>
      <c r="F15" s="290">
        <f>+E15*(1+'Property Cash Flow'!F30)</f>
        <v>0</v>
      </c>
      <c r="G15" s="290">
        <f>+F15*(1+'Property Cash Flow'!F30)</f>
        <v>0</v>
      </c>
      <c r="H15" s="290">
        <f>+G15*(1+'Property Cash Flow'!F30)</f>
        <v>0</v>
      </c>
      <c r="I15" s="290">
        <f>+H15*(1+'Property Cash Flow'!F30)</f>
        <v>0</v>
      </c>
      <c r="J15" s="290">
        <f>+I15*(1+'Property Cash Flow'!F30)</f>
        <v>0</v>
      </c>
    </row>
    <row r="16" spans="1:17" ht="20" customHeight="1">
      <c r="A16" s="663" t="s">
        <v>269</v>
      </c>
      <c r="B16" s="663"/>
      <c r="C16" s="290">
        <f>'Property Cash Flow'!H17</f>
        <v>0</v>
      </c>
      <c r="D16" s="290">
        <f>+C16*(1+'Property Cash Flow'!F31)</f>
        <v>0</v>
      </c>
      <c r="E16" s="290">
        <f>+D16*(1+'Property Cash Flow'!F31)</f>
        <v>0</v>
      </c>
      <c r="F16" s="290">
        <f>+E16*(1+'Property Cash Flow'!F31)</f>
        <v>0</v>
      </c>
      <c r="G16" s="290">
        <f>+F16*(1+'Property Cash Flow'!F31)</f>
        <v>0</v>
      </c>
      <c r="H16" s="290">
        <f>+G16*(1+'Property Cash Flow'!F31)</f>
        <v>0</v>
      </c>
      <c r="I16" s="290">
        <f>+H16*(1+'Property Cash Flow'!F31)</f>
        <v>0</v>
      </c>
      <c r="J16" s="290">
        <f>+I16*(1+'Property Cash Flow'!F31)</f>
        <v>0</v>
      </c>
    </row>
    <row r="17" spans="1:14" ht="10" customHeight="1">
      <c r="A17" s="674"/>
      <c r="B17" s="675"/>
      <c r="C17" s="675"/>
      <c r="D17" s="675"/>
      <c r="E17" s="675"/>
      <c r="F17" s="675"/>
      <c r="G17" s="675"/>
      <c r="H17" s="675"/>
      <c r="I17" s="675"/>
      <c r="J17" s="676"/>
    </row>
    <row r="18" spans="1:14" ht="20" customHeight="1">
      <c r="A18" s="666" t="s">
        <v>231</v>
      </c>
      <c r="B18" s="667"/>
      <c r="C18" s="290">
        <f>+C13-C15-C16</f>
        <v>0</v>
      </c>
      <c r="D18" s="290">
        <f t="shared" ref="D18:I18" si="2">+D13-D15-D16</f>
        <v>0</v>
      </c>
      <c r="E18" s="290">
        <f t="shared" si="2"/>
        <v>0</v>
      </c>
      <c r="F18" s="290">
        <f t="shared" si="2"/>
        <v>0</v>
      </c>
      <c r="G18" s="290">
        <f t="shared" si="2"/>
        <v>0</v>
      </c>
      <c r="H18" s="290">
        <f t="shared" si="2"/>
        <v>0</v>
      </c>
      <c r="I18" s="290">
        <f t="shared" si="2"/>
        <v>0</v>
      </c>
      <c r="J18" s="290">
        <f>+J13-J15-J16</f>
        <v>0</v>
      </c>
    </row>
    <row r="19" spans="1:14" ht="20" customHeight="1">
      <c r="A19" s="666" t="s">
        <v>270</v>
      </c>
      <c r="B19" s="666"/>
      <c r="C19" s="290">
        <f>'Property Cash Flow'!H21</f>
        <v>0</v>
      </c>
      <c r="D19" s="290">
        <f>C19</f>
        <v>0</v>
      </c>
      <c r="E19" s="290">
        <f t="shared" ref="E19:J19" si="3">D19</f>
        <v>0</v>
      </c>
      <c r="F19" s="290">
        <f t="shared" si="3"/>
        <v>0</v>
      </c>
      <c r="G19" s="290">
        <f t="shared" si="3"/>
        <v>0</v>
      </c>
      <c r="H19" s="290">
        <f t="shared" si="3"/>
        <v>0</v>
      </c>
      <c r="I19" s="290">
        <f t="shared" si="3"/>
        <v>0</v>
      </c>
      <c r="J19" s="290">
        <f t="shared" si="3"/>
        <v>0</v>
      </c>
    </row>
    <row r="20" spans="1:14" ht="20" customHeight="1" thickBot="1">
      <c r="A20" s="660" t="s">
        <v>271</v>
      </c>
      <c r="B20" s="661"/>
      <c r="C20" s="287">
        <f>'Property Cash Flow'!H22</f>
        <v>0</v>
      </c>
      <c r="D20" s="308">
        <f>C20</f>
        <v>0</v>
      </c>
      <c r="E20" s="308">
        <f>C20</f>
        <v>0</v>
      </c>
      <c r="F20" s="308">
        <f>C20</f>
        <v>0</v>
      </c>
      <c r="G20" s="308">
        <f>C20</f>
        <v>0</v>
      </c>
      <c r="H20" s="308">
        <f>C20</f>
        <v>0</v>
      </c>
      <c r="I20" s="308">
        <f>C20</f>
        <v>0</v>
      </c>
      <c r="J20" s="308">
        <f>C20</f>
        <v>0</v>
      </c>
    </row>
    <row r="21" spans="1:14" ht="20" customHeight="1">
      <c r="A21" s="657" t="s">
        <v>272</v>
      </c>
      <c r="B21" s="657"/>
      <c r="C21" s="292">
        <f>C18-C19-C20</f>
        <v>0</v>
      </c>
      <c r="D21" s="292">
        <f t="shared" ref="D21:J21" si="4">D18-D19-D20</f>
        <v>0</v>
      </c>
      <c r="E21" s="292">
        <f t="shared" si="4"/>
        <v>0</v>
      </c>
      <c r="F21" s="292">
        <f t="shared" si="4"/>
        <v>0</v>
      </c>
      <c r="G21" s="292">
        <f t="shared" si="4"/>
        <v>0</v>
      </c>
      <c r="H21" s="292">
        <f t="shared" si="4"/>
        <v>0</v>
      </c>
      <c r="I21" s="292">
        <f t="shared" si="4"/>
        <v>0</v>
      </c>
      <c r="J21" s="292">
        <f t="shared" si="4"/>
        <v>0</v>
      </c>
    </row>
    <row r="22" spans="1:14" ht="20" customHeight="1">
      <c r="A22" s="663" t="s">
        <v>273</v>
      </c>
      <c r="B22" s="663"/>
      <c r="C22" s="290">
        <f>C21</f>
        <v>0</v>
      </c>
      <c r="D22" s="290">
        <f>D21+C22</f>
        <v>0</v>
      </c>
      <c r="E22" s="290">
        <f t="shared" ref="E22:J22" si="5">D22+E21</f>
        <v>0</v>
      </c>
      <c r="F22" s="290">
        <f t="shared" si="5"/>
        <v>0</v>
      </c>
      <c r="G22" s="290">
        <f t="shared" si="5"/>
        <v>0</v>
      </c>
      <c r="H22" s="290">
        <f t="shared" si="5"/>
        <v>0</v>
      </c>
      <c r="I22" s="290">
        <f t="shared" si="5"/>
        <v>0</v>
      </c>
      <c r="J22" s="290">
        <f t="shared" si="5"/>
        <v>0</v>
      </c>
    </row>
    <row r="23" spans="1:14" ht="10" customHeight="1">
      <c r="A23" s="671"/>
      <c r="B23" s="672"/>
      <c r="C23" s="672"/>
      <c r="D23" s="672"/>
      <c r="E23" s="672"/>
      <c r="F23" s="672"/>
      <c r="G23" s="672"/>
      <c r="H23" s="672"/>
      <c r="I23" s="672"/>
      <c r="J23" s="673"/>
    </row>
    <row r="24" spans="1:14" ht="20" customHeight="1">
      <c r="A24" s="663" t="s">
        <v>302</v>
      </c>
      <c r="B24" s="663"/>
      <c r="C24" s="294" t="e">
        <f>C18/(C19+C20)</f>
        <v>#DIV/0!</v>
      </c>
      <c r="D24" s="294" t="e">
        <f>D18/(D19+D20)</f>
        <v>#DIV/0!</v>
      </c>
      <c r="E24" s="294" t="e">
        <f t="shared" ref="E24:I24" si="6">E18/(E19+E20)</f>
        <v>#DIV/0!</v>
      </c>
      <c r="F24" s="294" t="e">
        <f t="shared" si="6"/>
        <v>#DIV/0!</v>
      </c>
      <c r="G24" s="294" t="e">
        <f t="shared" si="6"/>
        <v>#DIV/0!</v>
      </c>
      <c r="H24" s="294" t="e">
        <f t="shared" si="6"/>
        <v>#DIV/0!</v>
      </c>
      <c r="I24" s="294" t="e">
        <f t="shared" si="6"/>
        <v>#DIV/0!</v>
      </c>
      <c r="J24" s="294" t="e">
        <f>J18/(J19+J20)</f>
        <v>#DIV/0!</v>
      </c>
      <c r="N24" s="295"/>
    </row>
    <row r="25" spans="1:14" ht="20" customHeight="1">
      <c r="A25" s="283" t="s">
        <v>274</v>
      </c>
      <c r="B25" s="283"/>
      <c r="C25" s="294" t="e">
        <f>AVERAGE(C24)</f>
        <v>#DIV/0!</v>
      </c>
      <c r="D25" s="294" t="e">
        <f>AVERAGE(C24:D24)</f>
        <v>#DIV/0!</v>
      </c>
      <c r="E25" s="294" t="e">
        <f>AVERAGE(C24:E24)</f>
        <v>#DIV/0!</v>
      </c>
      <c r="F25" s="294" t="e">
        <f>AVERAGE(C24:F24)</f>
        <v>#DIV/0!</v>
      </c>
      <c r="G25" s="294" t="e">
        <f>AVERAGE(C24:G24)</f>
        <v>#DIV/0!</v>
      </c>
      <c r="H25" s="294" t="e">
        <f>AVERAGE(C24:H24)</f>
        <v>#DIV/0!</v>
      </c>
      <c r="I25" s="294" t="e">
        <f>AVERAGE(C24:I24)</f>
        <v>#DIV/0!</v>
      </c>
      <c r="J25" s="294" t="e">
        <f>AVERAGE(C24:J24)</f>
        <v>#DIV/0!</v>
      </c>
    </row>
    <row r="26" spans="1:14" ht="10" customHeight="1"/>
    <row r="27" spans="1:14" ht="10" customHeight="1">
      <c r="A27" s="158"/>
      <c r="B27" s="158"/>
      <c r="C27" s="158"/>
      <c r="D27" s="158"/>
      <c r="E27" s="158"/>
      <c r="F27" s="158"/>
      <c r="G27" s="158"/>
      <c r="H27" s="158"/>
      <c r="I27" s="158"/>
      <c r="J27" s="158"/>
    </row>
    <row r="28" spans="1:14" ht="10" customHeight="1"/>
    <row r="29" spans="1:14" ht="20" customHeight="1">
      <c r="A29" s="599" t="s">
        <v>109</v>
      </c>
      <c r="B29" s="599"/>
      <c r="C29" s="668" t="s">
        <v>300</v>
      </c>
      <c r="D29" s="669"/>
      <c r="E29" s="669"/>
      <c r="F29" s="669"/>
      <c r="G29" s="669"/>
      <c r="H29" s="669"/>
      <c r="I29" s="670"/>
    </row>
    <row r="30" spans="1:14" ht="20" customHeight="1">
      <c r="A30" s="599"/>
      <c r="B30" s="599"/>
      <c r="C30" s="284" t="s">
        <v>275</v>
      </c>
      <c r="D30" s="284" t="s">
        <v>276</v>
      </c>
      <c r="E30" s="284" t="s">
        <v>277</v>
      </c>
      <c r="F30" s="284" t="s">
        <v>278</v>
      </c>
      <c r="G30" s="284" t="s">
        <v>279</v>
      </c>
      <c r="H30" s="284" t="s">
        <v>280</v>
      </c>
      <c r="I30" s="284" t="s">
        <v>281</v>
      </c>
    </row>
    <row r="31" spans="1:14" ht="20" customHeight="1">
      <c r="A31" s="663" t="str">
        <f>A9</f>
        <v>Residential Rental Units</v>
      </c>
      <c r="B31" s="663"/>
      <c r="C31" s="156">
        <f>+J9*(1+'Property Cash Flow'!F27)</f>
        <v>0</v>
      </c>
      <c r="D31" s="156">
        <f>+C31*(1+'Property Cash Flow'!F27)</f>
        <v>0</v>
      </c>
      <c r="E31" s="156">
        <f>+D31*(1+'Property Cash Flow'!F27)</f>
        <v>0</v>
      </c>
      <c r="F31" s="156">
        <f>+E31*(1+'Property Cash Flow'!F27)</f>
        <v>0</v>
      </c>
      <c r="G31" s="156">
        <f>+F31*(1+'Property Cash Flow'!F27)</f>
        <v>0</v>
      </c>
      <c r="H31" s="156">
        <f>+G31*(1+'Property Cash Flow'!F27)</f>
        <v>0</v>
      </c>
      <c r="I31" s="156">
        <f>+H31*(1+'Property Cash Flow'!F27)</f>
        <v>0</v>
      </c>
      <c r="J31" s="159"/>
    </row>
    <row r="32" spans="1:14" ht="20" customHeight="1" thickBot="1">
      <c r="A32" s="665" t="str">
        <f>A10</f>
        <v>Commercial Rental Units</v>
      </c>
      <c r="B32" s="665"/>
      <c r="C32" s="285">
        <f>+J10*(1+'Property Cash Flow'!F28)</f>
        <v>0</v>
      </c>
      <c r="D32" s="285">
        <f>+C32*(1+'Property Cash Flow'!F28)</f>
        <v>0</v>
      </c>
      <c r="E32" s="285">
        <f>+D32*(1+'Property Cash Flow'!F28)</f>
        <v>0</v>
      </c>
      <c r="F32" s="285">
        <f>+E32*(1+'Property Cash Flow'!F28)</f>
        <v>0</v>
      </c>
      <c r="G32" s="285">
        <f>+F32*(1+'Property Cash Flow'!F28)</f>
        <v>0</v>
      </c>
      <c r="H32" s="285">
        <f>+G32*(1+'Property Cash Flow'!F28)</f>
        <v>0</v>
      </c>
      <c r="I32" s="285">
        <f>+H32*(1+'Property Cash Flow'!F28)</f>
        <v>0</v>
      </c>
      <c r="J32" s="160"/>
    </row>
    <row r="33" spans="1:10" ht="20" customHeight="1">
      <c r="A33" s="664" t="s">
        <v>266</v>
      </c>
      <c r="B33" s="664"/>
      <c r="C33" s="286">
        <f t="shared" ref="C33:I33" si="7">SUM(C31:C32)</f>
        <v>0</v>
      </c>
      <c r="D33" s="286">
        <f t="shared" si="7"/>
        <v>0</v>
      </c>
      <c r="E33" s="286">
        <f t="shared" si="7"/>
        <v>0</v>
      </c>
      <c r="F33" s="286">
        <f t="shared" si="7"/>
        <v>0</v>
      </c>
      <c r="G33" s="286">
        <f t="shared" si="7"/>
        <v>0</v>
      </c>
      <c r="H33" s="286">
        <f t="shared" si="7"/>
        <v>0</v>
      </c>
      <c r="I33" s="286">
        <f t="shared" si="7"/>
        <v>0</v>
      </c>
    </row>
    <row r="34" spans="1:10" ht="20" customHeight="1" thickBot="1">
      <c r="A34" s="665" t="s">
        <v>267</v>
      </c>
      <c r="B34" s="665"/>
      <c r="C34" s="285">
        <f>+J12*(1+'Property Cash Flow'!F29)</f>
        <v>0</v>
      </c>
      <c r="D34" s="285">
        <f>+C34*(1+'Property Cash Flow'!F29)</f>
        <v>0</v>
      </c>
      <c r="E34" s="285">
        <f>+D34*(1+'Property Cash Flow'!F29)</f>
        <v>0</v>
      </c>
      <c r="F34" s="285">
        <f>+E34*(1+'Property Cash Flow'!F29)</f>
        <v>0</v>
      </c>
      <c r="G34" s="285">
        <f>+F34*(1+'Property Cash Flow'!F29)</f>
        <v>0</v>
      </c>
      <c r="H34" s="285">
        <f>+G34*(1+'Property Cash Flow'!F29)</f>
        <v>0</v>
      </c>
      <c r="I34" s="285">
        <f>+H34*(1+'Property Cash Flow'!F29)</f>
        <v>0</v>
      </c>
      <c r="J34" s="160"/>
    </row>
    <row r="35" spans="1:10" ht="20" customHeight="1">
      <c r="A35" s="657" t="s">
        <v>394</v>
      </c>
      <c r="B35" s="657"/>
      <c r="C35" s="286">
        <f>SUM(C33:C34)</f>
        <v>0</v>
      </c>
      <c r="D35" s="286">
        <f t="shared" ref="D35:I35" si="8">SUM(D33:D34)</f>
        <v>0</v>
      </c>
      <c r="E35" s="286">
        <f t="shared" si="8"/>
        <v>0</v>
      </c>
      <c r="F35" s="286">
        <f t="shared" si="8"/>
        <v>0</v>
      </c>
      <c r="G35" s="286">
        <f t="shared" si="8"/>
        <v>0</v>
      </c>
      <c r="H35" s="286">
        <f t="shared" si="8"/>
        <v>0</v>
      </c>
      <c r="I35" s="286">
        <f t="shared" si="8"/>
        <v>0</v>
      </c>
      <c r="J35" s="160"/>
    </row>
    <row r="36" spans="1:10" ht="7.5" customHeight="1">
      <c r="A36" s="303"/>
      <c r="B36" s="303"/>
      <c r="C36" s="304"/>
      <c r="D36" s="304"/>
      <c r="E36" s="304"/>
      <c r="F36" s="304"/>
      <c r="G36" s="304"/>
      <c r="H36" s="304"/>
      <c r="I36" s="304"/>
    </row>
    <row r="37" spans="1:10" ht="23.5" customHeight="1">
      <c r="A37" s="666" t="s">
        <v>268</v>
      </c>
      <c r="B37" s="666"/>
      <c r="C37" s="156">
        <f>+J15*(1+'Property Cash Flow'!F30)</f>
        <v>0</v>
      </c>
      <c r="D37" s="156">
        <f>+C37*(1+'Property Cash Flow'!F30)</f>
        <v>0</v>
      </c>
      <c r="E37" s="156">
        <f>+D37*(1+'Property Cash Flow'!F30)</f>
        <v>0</v>
      </c>
      <c r="F37" s="156">
        <f>+E37*(1+'Property Cash Flow'!F30)</f>
        <v>0</v>
      </c>
      <c r="G37" s="156">
        <f>+F37*(1+'Property Cash Flow'!F30)</f>
        <v>0</v>
      </c>
      <c r="H37" s="156">
        <f>+G37*(1+'Property Cash Flow'!F30)</f>
        <v>0</v>
      </c>
      <c r="I37" s="156">
        <f>+H37*(1+'Property Cash Flow'!F30)</f>
        <v>0</v>
      </c>
      <c r="J37" s="160"/>
    </row>
    <row r="38" spans="1:10" ht="20" customHeight="1">
      <c r="A38" s="663" t="s">
        <v>269</v>
      </c>
      <c r="B38" s="663"/>
      <c r="C38" s="156">
        <f>J16*(1+'Property Cash Flow'!F31)</f>
        <v>0</v>
      </c>
      <c r="D38" s="156">
        <f>+C38*(1+'Property Cash Flow'!F31)</f>
        <v>0</v>
      </c>
      <c r="E38" s="156">
        <f>+D38*(1+'Property Cash Flow'!F31)</f>
        <v>0</v>
      </c>
      <c r="F38" s="156">
        <f>+E38*(1+'Property Cash Flow'!F31)</f>
        <v>0</v>
      </c>
      <c r="G38" s="156">
        <f>+F38*(1+'Property Cash Flow'!F31)</f>
        <v>0</v>
      </c>
      <c r="H38" s="156">
        <f>+G38*(1+'Property Cash Flow'!F31)</f>
        <v>0</v>
      </c>
      <c r="I38" s="156">
        <f>+H38*(1+'Property Cash Flow'!F31)</f>
        <v>0</v>
      </c>
      <c r="J38" s="161"/>
    </row>
    <row r="39" spans="1:10" ht="7" customHeight="1">
      <c r="A39" s="305"/>
      <c r="B39" s="305"/>
      <c r="C39" s="304"/>
      <c r="D39" s="304"/>
      <c r="E39" s="304"/>
      <c r="F39" s="304"/>
      <c r="G39" s="304"/>
      <c r="H39" s="304"/>
      <c r="I39" s="304"/>
      <c r="J39" s="160"/>
    </row>
    <row r="40" spans="1:10" ht="20" customHeight="1">
      <c r="A40" s="666" t="s">
        <v>231</v>
      </c>
      <c r="B40" s="667"/>
      <c r="C40" s="156">
        <f>+C35-C37-C38</f>
        <v>0</v>
      </c>
      <c r="D40" s="156">
        <f t="shared" ref="D40:I40" si="9">+D35-D37-D38</f>
        <v>0</v>
      </c>
      <c r="E40" s="156">
        <f t="shared" si="9"/>
        <v>0</v>
      </c>
      <c r="F40" s="156">
        <f t="shared" si="9"/>
        <v>0</v>
      </c>
      <c r="G40" s="156">
        <f t="shared" si="9"/>
        <v>0</v>
      </c>
      <c r="H40" s="156">
        <f t="shared" si="9"/>
        <v>0</v>
      </c>
      <c r="I40" s="156">
        <f t="shared" si="9"/>
        <v>0</v>
      </c>
      <c r="J40" s="160"/>
    </row>
    <row r="41" spans="1:10" ht="20" customHeight="1">
      <c r="A41" s="658" t="s">
        <v>270</v>
      </c>
      <c r="B41" s="659"/>
      <c r="C41" s="156">
        <f>J19</f>
        <v>0</v>
      </c>
      <c r="D41" s="156">
        <f t="shared" ref="D41:I41" si="10">C41</f>
        <v>0</v>
      </c>
      <c r="E41" s="156">
        <f t="shared" si="10"/>
        <v>0</v>
      </c>
      <c r="F41" s="156">
        <f t="shared" si="10"/>
        <v>0</v>
      </c>
      <c r="G41" s="156">
        <f t="shared" si="10"/>
        <v>0</v>
      </c>
      <c r="H41" s="156">
        <f t="shared" si="10"/>
        <v>0</v>
      </c>
      <c r="I41" s="156">
        <f t="shared" si="10"/>
        <v>0</v>
      </c>
      <c r="J41" s="162"/>
    </row>
    <row r="42" spans="1:10" ht="20" customHeight="1" thickBot="1">
      <c r="A42" s="660" t="s">
        <v>271</v>
      </c>
      <c r="B42" s="661"/>
      <c r="C42" s="308">
        <f>C20</f>
        <v>0</v>
      </c>
      <c r="D42" s="308">
        <f>C20</f>
        <v>0</v>
      </c>
      <c r="E42" s="308">
        <f>C20</f>
        <v>0</v>
      </c>
      <c r="F42" s="308">
        <f>C20</f>
        <v>0</v>
      </c>
      <c r="G42" s="308">
        <f>C20</f>
        <v>0</v>
      </c>
      <c r="H42" s="308">
        <f>C20</f>
        <v>0</v>
      </c>
      <c r="I42" s="308">
        <f>C20</f>
        <v>0</v>
      </c>
      <c r="J42" s="163"/>
    </row>
    <row r="43" spans="1:10" ht="20" customHeight="1">
      <c r="A43" s="657" t="s">
        <v>282</v>
      </c>
      <c r="B43" s="662"/>
      <c r="C43" s="286">
        <f>+C40-C41-C42</f>
        <v>0</v>
      </c>
      <c r="D43" s="286">
        <f t="shared" ref="D43:I43" si="11">+D40-D41-D42</f>
        <v>0</v>
      </c>
      <c r="E43" s="286">
        <f t="shared" si="11"/>
        <v>0</v>
      </c>
      <c r="F43" s="286">
        <f t="shared" si="11"/>
        <v>0</v>
      </c>
      <c r="G43" s="286">
        <f t="shared" si="11"/>
        <v>0</v>
      </c>
      <c r="H43" s="286">
        <f t="shared" si="11"/>
        <v>0</v>
      </c>
      <c r="I43" s="286">
        <f t="shared" si="11"/>
        <v>0</v>
      </c>
      <c r="J43" s="163"/>
    </row>
    <row r="44" spans="1:10" ht="20" customHeight="1">
      <c r="A44" s="663" t="s">
        <v>273</v>
      </c>
      <c r="B44" s="663"/>
      <c r="C44" s="286">
        <f>J22+C43</f>
        <v>0</v>
      </c>
      <c r="D44" s="286">
        <f>D43+C44</f>
        <v>0</v>
      </c>
      <c r="E44" s="286">
        <f t="shared" ref="E44:H44" si="12">E43+D44</f>
        <v>0</v>
      </c>
      <c r="F44" s="286">
        <f t="shared" si="12"/>
        <v>0</v>
      </c>
      <c r="G44" s="286">
        <f t="shared" si="12"/>
        <v>0</v>
      </c>
      <c r="H44" s="286">
        <f t="shared" si="12"/>
        <v>0</v>
      </c>
      <c r="I44" s="286">
        <f>I43+H44</f>
        <v>0</v>
      </c>
      <c r="J44" s="162"/>
    </row>
    <row r="45" spans="1:10" ht="10" customHeight="1">
      <c r="A45" s="300"/>
      <c r="B45" s="306"/>
      <c r="C45" s="307"/>
      <c r="D45" s="307"/>
      <c r="E45" s="307"/>
      <c r="F45" s="307"/>
      <c r="G45" s="307"/>
      <c r="H45" s="307"/>
      <c r="I45" s="307"/>
      <c r="J45" s="159"/>
    </row>
    <row r="46" spans="1:10" ht="20" customHeight="1">
      <c r="A46" s="663" t="s">
        <v>302</v>
      </c>
      <c r="B46" s="663"/>
      <c r="C46" s="157" t="e">
        <f>C40/(C41+C42)</f>
        <v>#DIV/0!</v>
      </c>
      <c r="D46" s="157" t="e">
        <f t="shared" ref="D46:I46" si="13">D40/(D41+D42)</f>
        <v>#DIV/0!</v>
      </c>
      <c r="E46" s="157" t="e">
        <f t="shared" si="13"/>
        <v>#DIV/0!</v>
      </c>
      <c r="F46" s="157" t="e">
        <f t="shared" si="13"/>
        <v>#DIV/0!</v>
      </c>
      <c r="G46" s="157" t="e">
        <f t="shared" si="13"/>
        <v>#DIV/0!</v>
      </c>
      <c r="H46" s="157" t="e">
        <f t="shared" si="13"/>
        <v>#DIV/0!</v>
      </c>
      <c r="I46" s="157" t="e">
        <f t="shared" si="13"/>
        <v>#DIV/0!</v>
      </c>
      <c r="J46" s="160"/>
    </row>
    <row r="47" spans="1:10" ht="20" customHeight="1">
      <c r="A47" s="301" t="s">
        <v>274</v>
      </c>
      <c r="B47" s="302"/>
      <c r="C47" s="164" t="e">
        <f>AVERAGE(C24,D24,E24,F24,G24,H24,I24,J24,C46)</f>
        <v>#DIV/0!</v>
      </c>
      <c r="D47" s="164" t="e">
        <f>AVERAGE(C24,D24,E24,F24,G24,H24,I24,J24,C46,D46)</f>
        <v>#DIV/0!</v>
      </c>
      <c r="E47" s="164" t="e">
        <f>AVERAGE(C24,D24,E24,F24,G24,H24,I24,J24,C46,D46,E46)</f>
        <v>#DIV/0!</v>
      </c>
      <c r="F47" s="164" t="e">
        <f>AVERAGE(C24,D24,E24,F24,G24,H24,I24,J24,C46,D46,E46,F46)</f>
        <v>#DIV/0!</v>
      </c>
      <c r="G47" s="164" t="e">
        <f>AVERAGE(C24,D24,E24,F24,G24,H24,I24,J24,C46,D46,E46,F46,G46)</f>
        <v>#DIV/0!</v>
      </c>
      <c r="H47" s="164" t="e">
        <f>AVERAGE(C24,D24,E24,F24,G24,H24,I24,J24,C46,D46,E46,F46,G46,H46)</f>
        <v>#DIV/0!</v>
      </c>
      <c r="I47" s="164" t="e">
        <f>AVERAGE(C24,D24,E24,F24,G24,H24,I24,J24,C46,D46,E46,F46,G46,H46,I46)</f>
        <v>#DIV/0!</v>
      </c>
      <c r="J47" s="160"/>
    </row>
  </sheetData>
  <sheetProtection algorithmName="SHA-512" hashValue="NbEQ3b6E3LP51QbVtg9tXCCQdG7HdqIYVeUXNd72qY6jKBg6+TceR4/qiJeh7inw6nG0/tg6uccyO9N9RJDzQw==" saltValue="1CakYYt2SiJygQ7XhRNJBw==" spinCount="100000" sheet="1" selectLockedCells="1"/>
  <mergeCells count="38">
    <mergeCell ref="A17:J17"/>
    <mergeCell ref="A11:B11"/>
    <mergeCell ref="A12:B12"/>
    <mergeCell ref="A15:B15"/>
    <mergeCell ref="A16:B16"/>
    <mergeCell ref="A23:J23"/>
    <mergeCell ref="A18:B18"/>
    <mergeCell ref="A19:B19"/>
    <mergeCell ref="A20:B20"/>
    <mergeCell ref="A21:B21"/>
    <mergeCell ref="A22:B22"/>
    <mergeCell ref="A24:B24"/>
    <mergeCell ref="C29:I29"/>
    <mergeCell ref="A31:B31"/>
    <mergeCell ref="A32:B32"/>
    <mergeCell ref="A29:B30"/>
    <mergeCell ref="A33:B33"/>
    <mergeCell ref="A34:B34"/>
    <mergeCell ref="A37:B37"/>
    <mergeCell ref="A38:B38"/>
    <mergeCell ref="A40:B40"/>
    <mergeCell ref="A35:B35"/>
    <mergeCell ref="A41:B41"/>
    <mergeCell ref="A42:B42"/>
    <mergeCell ref="A43:B43"/>
    <mergeCell ref="A44:B44"/>
    <mergeCell ref="A46:B46"/>
    <mergeCell ref="A1:J1"/>
    <mergeCell ref="A2:J2"/>
    <mergeCell ref="A3:J3"/>
    <mergeCell ref="A4:J4"/>
    <mergeCell ref="A13:B13"/>
    <mergeCell ref="C7:J7"/>
    <mergeCell ref="A8:B8"/>
    <mergeCell ref="A9:B9"/>
    <mergeCell ref="A10:B10"/>
    <mergeCell ref="A5:B7"/>
    <mergeCell ref="C5:J6"/>
  </mergeCells>
  <printOptions horizontalCentered="1"/>
  <pageMargins left="0.7" right="0.7" top="0.75" bottom="0.75" header="0.3" footer="0.3"/>
  <pageSetup scale="57" firstPageNumber="25" orientation="landscape" r:id="rId1"/>
  <headerFooter>
    <oddFooter>&amp;A</oddFooter>
  </headerFooter>
  <ignoredErrors>
    <ignoredError sqref="C12 C34:I34" formula="1"/>
    <ignoredError sqref="C20:J20 C42:I42" unlockedFormula="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FED09F-3904-492D-9D42-F44479FDA430}">
  <sheetPr codeName="Sheet14">
    <tabColor rgb="FF00B050"/>
    <pageSetUpPr fitToPage="1"/>
  </sheetPr>
  <dimension ref="A1:DF47"/>
  <sheetViews>
    <sheetView showGridLines="0" zoomScaleNormal="100" workbookViewId="0">
      <selection activeCell="C42" sqref="C42:I42"/>
    </sheetView>
  </sheetViews>
  <sheetFormatPr defaultColWidth="10.81640625" defaultRowHeight="20" customHeight="1"/>
  <cols>
    <col min="1" max="1" width="10.81640625" style="309"/>
    <col min="2" max="2" width="47.36328125" style="328" customWidth="1"/>
    <col min="3" max="10" width="20.81640625" style="309" customWidth="1"/>
    <col min="11" max="16384" width="10.81640625" style="309"/>
  </cols>
  <sheetData>
    <row r="1" spans="1:110" s="155" customFormat="1" ht="24.5" customHeight="1">
      <c r="A1" s="600" t="s">
        <v>3</v>
      </c>
      <c r="B1" s="600"/>
      <c r="C1" s="600"/>
      <c r="D1" s="600"/>
      <c r="E1" s="600"/>
      <c r="F1" s="600"/>
      <c r="G1" s="600"/>
      <c r="H1" s="600"/>
      <c r="I1" s="600"/>
      <c r="J1" s="600"/>
    </row>
    <row r="2" spans="1:110" s="155" customFormat="1" ht="20" customHeight="1">
      <c r="A2" s="598" t="s">
        <v>398</v>
      </c>
      <c r="B2" s="598"/>
      <c r="C2" s="598"/>
      <c r="D2" s="598"/>
      <c r="E2" s="598"/>
      <c r="F2" s="598"/>
      <c r="G2" s="598"/>
      <c r="H2" s="598"/>
      <c r="I2" s="598"/>
      <c r="J2" s="598"/>
    </row>
    <row r="3" spans="1:110" s="155" customFormat="1" ht="20" customHeight="1">
      <c r="A3" s="599">
        <f>PREAPPLICATION!D8</f>
        <v>0</v>
      </c>
      <c r="B3" s="599"/>
      <c r="C3" s="599"/>
      <c r="D3" s="599"/>
      <c r="E3" s="599"/>
      <c r="F3" s="599"/>
      <c r="G3" s="599"/>
      <c r="H3" s="599"/>
      <c r="I3" s="599"/>
      <c r="J3" s="599"/>
    </row>
    <row r="4" spans="1:110" s="155" customFormat="1" ht="20" customHeight="1">
      <c r="A4" s="599">
        <f>'Project Details'!E6</f>
        <v>0</v>
      </c>
      <c r="B4" s="599"/>
      <c r="C4" s="599"/>
      <c r="D4" s="599"/>
      <c r="E4" s="599"/>
      <c r="F4" s="599"/>
      <c r="G4" s="599"/>
      <c r="H4" s="599"/>
      <c r="I4" s="599"/>
      <c r="J4" s="599"/>
    </row>
    <row r="5" spans="1:110" ht="20" customHeight="1">
      <c r="A5" s="705" t="s">
        <v>283</v>
      </c>
      <c r="B5" s="705"/>
      <c r="C5" s="681" t="s">
        <v>395</v>
      </c>
      <c r="D5" s="681"/>
      <c r="E5" s="681"/>
      <c r="F5" s="681"/>
      <c r="G5" s="681"/>
      <c r="H5" s="681"/>
      <c r="I5" s="681"/>
      <c r="J5" s="681"/>
    </row>
    <row r="6" spans="1:110" ht="20" customHeight="1">
      <c r="A6" s="705"/>
      <c r="B6" s="705"/>
      <c r="C6" s="681"/>
      <c r="D6" s="681"/>
      <c r="E6" s="681"/>
      <c r="F6" s="681"/>
      <c r="G6" s="681"/>
      <c r="H6" s="681"/>
      <c r="I6" s="681"/>
      <c r="J6" s="681"/>
    </row>
    <row r="7" spans="1:110" ht="20" customHeight="1">
      <c r="A7" s="706"/>
      <c r="B7" s="706"/>
      <c r="C7" s="689" t="s">
        <v>399</v>
      </c>
      <c r="D7" s="689"/>
      <c r="E7" s="689"/>
      <c r="F7" s="689"/>
      <c r="G7" s="689"/>
      <c r="H7" s="689"/>
      <c r="I7" s="689"/>
      <c r="J7" s="689"/>
      <c r="K7" s="310"/>
      <c r="L7" s="310"/>
      <c r="M7" s="310"/>
      <c r="N7" s="310"/>
      <c r="O7" s="310"/>
      <c r="P7" s="310"/>
      <c r="Q7" s="310"/>
    </row>
    <row r="8" spans="1:110" ht="20" customHeight="1">
      <c r="A8" s="701" t="s">
        <v>109</v>
      </c>
      <c r="B8" s="701"/>
      <c r="C8" s="311" t="s">
        <v>284</v>
      </c>
      <c r="D8" s="311" t="s">
        <v>285</v>
      </c>
      <c r="E8" s="311" t="s">
        <v>286</v>
      </c>
      <c r="F8" s="311" t="s">
        <v>287</v>
      </c>
      <c r="G8" s="311" t="s">
        <v>288</v>
      </c>
      <c r="H8" s="311" t="s">
        <v>289</v>
      </c>
      <c r="I8" s="311" t="s">
        <v>290</v>
      </c>
      <c r="J8" s="311" t="s">
        <v>291</v>
      </c>
      <c r="K8" s="702"/>
      <c r="L8" s="312"/>
      <c r="M8" s="312"/>
      <c r="N8" s="312"/>
      <c r="O8" s="312"/>
      <c r="P8" s="312"/>
      <c r="Q8" s="312"/>
    </row>
    <row r="9" spans="1:110" s="315" customFormat="1" ht="20" customHeight="1">
      <c r="A9" s="663" t="str">
        <f>'Property Income'!B5</f>
        <v>Residential Rental Units</v>
      </c>
      <c r="B9" s="663"/>
      <c r="C9" s="313">
        <f>+' 30-Yr. Annual Cash Flow '!I31*(1+'Property Cash Flow'!F27)</f>
        <v>0</v>
      </c>
      <c r="D9" s="313">
        <f>+C9*(1+'Property Cash Flow'!F27)</f>
        <v>0</v>
      </c>
      <c r="E9" s="313">
        <f>+D9*(1+'Property Cash Flow'!F27)</f>
        <v>0</v>
      </c>
      <c r="F9" s="313">
        <f>+E9*(1+'Property Cash Flow'!F27)</f>
        <v>0</v>
      </c>
      <c r="G9" s="313">
        <f>+F9*(1+'Property Cash Flow'!F27)</f>
        <v>0</v>
      </c>
      <c r="H9" s="313">
        <f>+G9*(1+'Property Cash Flow'!F27)</f>
        <v>0</v>
      </c>
      <c r="I9" s="313">
        <f>+H9*(1+'Property Cash Flow'!F27)</f>
        <v>0</v>
      </c>
      <c r="J9" s="313">
        <f>+I9*(1+'Property Cash Flow'!F27)</f>
        <v>0</v>
      </c>
      <c r="K9" s="702"/>
      <c r="L9" s="314"/>
      <c r="M9" s="314"/>
      <c r="N9" s="314"/>
      <c r="O9" s="314"/>
      <c r="P9" s="314"/>
      <c r="Q9" s="314"/>
      <c r="S9" s="309"/>
      <c r="T9" s="309"/>
      <c r="U9" s="309"/>
      <c r="V9" s="309"/>
      <c r="W9" s="309"/>
      <c r="X9" s="309"/>
      <c r="Y9" s="309"/>
      <c r="Z9" s="309"/>
      <c r="AA9" s="309"/>
      <c r="AB9" s="309"/>
      <c r="AC9" s="309"/>
      <c r="AD9" s="309"/>
      <c r="AE9" s="309"/>
      <c r="AF9" s="309"/>
      <c r="AG9" s="309"/>
      <c r="AH9" s="309"/>
      <c r="AI9" s="309"/>
      <c r="AJ9" s="309"/>
      <c r="AK9" s="309"/>
      <c r="AL9" s="309"/>
      <c r="AM9" s="309"/>
      <c r="AN9" s="309"/>
      <c r="AO9" s="309"/>
      <c r="AP9" s="309"/>
      <c r="AQ9" s="309"/>
      <c r="AR9" s="309"/>
      <c r="AS9" s="309"/>
      <c r="AT9" s="309"/>
      <c r="AU9" s="309"/>
      <c r="AV9" s="309"/>
      <c r="AW9" s="309"/>
      <c r="AX9" s="309"/>
      <c r="AY9" s="309"/>
      <c r="AZ9" s="309"/>
      <c r="BA9" s="309"/>
      <c r="BB9" s="309"/>
      <c r="BC9" s="309"/>
      <c r="BD9" s="309"/>
      <c r="BE9" s="309"/>
      <c r="BF9" s="309"/>
      <c r="BG9" s="309"/>
      <c r="BH9" s="309"/>
      <c r="BI9" s="309"/>
      <c r="BJ9" s="309"/>
      <c r="BK9" s="309"/>
      <c r="BL9" s="309"/>
      <c r="BM9" s="309"/>
      <c r="BN9" s="309"/>
      <c r="BO9" s="309"/>
      <c r="BP9" s="309"/>
      <c r="BQ9" s="309"/>
      <c r="BR9" s="309"/>
      <c r="BS9" s="309"/>
      <c r="BT9" s="309"/>
      <c r="BU9" s="309"/>
      <c r="BV9" s="309"/>
      <c r="BW9" s="309"/>
      <c r="BX9" s="309"/>
      <c r="BY9" s="309"/>
      <c r="BZ9" s="309"/>
      <c r="CA9" s="309"/>
      <c r="CB9" s="309"/>
      <c r="CC9" s="309"/>
      <c r="CD9" s="309"/>
      <c r="CE9" s="309"/>
      <c r="CF9" s="309"/>
      <c r="CG9" s="309"/>
      <c r="CH9" s="309"/>
      <c r="CI9" s="309"/>
      <c r="CJ9" s="309"/>
      <c r="CK9" s="309"/>
      <c r="CL9" s="309"/>
      <c r="CM9" s="309"/>
      <c r="CN9" s="309"/>
      <c r="CO9" s="309"/>
      <c r="CP9" s="309"/>
      <c r="CQ9" s="309"/>
      <c r="CR9" s="309"/>
      <c r="CS9" s="309"/>
      <c r="CT9" s="309"/>
      <c r="CU9" s="309"/>
      <c r="CV9" s="309"/>
    </row>
    <row r="10" spans="1:110" s="316" customFormat="1" ht="20" customHeight="1" thickBot="1">
      <c r="A10" s="665" t="str">
        <f>'Property Income'!G5</f>
        <v>Commercial Rental Units</v>
      </c>
      <c r="B10" s="665"/>
      <c r="C10" s="340">
        <f>+' 30-Yr. Annual Cash Flow '!I32*(1+'Property Cash Flow'!F28)</f>
        <v>0</v>
      </c>
      <c r="D10" s="340">
        <f>+C10*(1+'Property Cash Flow'!F28)</f>
        <v>0</v>
      </c>
      <c r="E10" s="340">
        <f>+D10*(1+'Property Cash Flow'!F28)</f>
        <v>0</v>
      </c>
      <c r="F10" s="340">
        <f>+E10*(1+'Property Cash Flow'!F28)</f>
        <v>0</v>
      </c>
      <c r="G10" s="340">
        <f>+F10*(1+'Property Cash Flow'!F28)</f>
        <v>0</v>
      </c>
      <c r="H10" s="340">
        <f>+G10*(1+'Property Cash Flow'!F28)</f>
        <v>0</v>
      </c>
      <c r="I10" s="340">
        <f>+H10*(1+'Property Cash Flow'!F28)</f>
        <v>0</v>
      </c>
      <c r="J10" s="340">
        <f>+I10*(1+'Property Cash Flow'!F28)</f>
        <v>0</v>
      </c>
      <c r="K10" s="702"/>
      <c r="L10" s="314"/>
      <c r="M10" s="314"/>
      <c r="N10" s="314"/>
      <c r="O10" s="314"/>
      <c r="P10" s="314"/>
      <c r="Q10" s="314"/>
      <c r="S10" s="309"/>
      <c r="T10" s="309"/>
      <c r="U10" s="309"/>
      <c r="V10" s="309"/>
      <c r="W10" s="309"/>
      <c r="X10" s="309"/>
      <c r="Y10" s="309"/>
      <c r="Z10" s="309"/>
      <c r="AA10" s="309"/>
      <c r="AB10" s="309"/>
      <c r="AC10" s="309"/>
      <c r="AD10" s="309"/>
      <c r="AE10" s="309"/>
      <c r="AF10" s="309"/>
      <c r="AG10" s="309"/>
      <c r="AH10" s="309"/>
      <c r="AI10" s="309"/>
      <c r="AJ10" s="309"/>
      <c r="AK10" s="309"/>
      <c r="AL10" s="309"/>
      <c r="AM10" s="309"/>
      <c r="AN10" s="309"/>
      <c r="AO10" s="309"/>
      <c r="AP10" s="309"/>
      <c r="AQ10" s="309"/>
      <c r="AR10" s="309"/>
      <c r="AS10" s="309"/>
      <c r="AT10" s="309"/>
      <c r="AU10" s="309"/>
      <c r="AV10" s="309"/>
      <c r="AW10" s="309"/>
      <c r="AX10" s="309"/>
      <c r="AY10" s="309"/>
      <c r="AZ10" s="309"/>
      <c r="BA10" s="309"/>
      <c r="BB10" s="309"/>
      <c r="BC10" s="309"/>
      <c r="BD10" s="309"/>
      <c r="BE10" s="309"/>
      <c r="BF10" s="309"/>
      <c r="BG10" s="309"/>
      <c r="BH10" s="309"/>
      <c r="BI10" s="309"/>
      <c r="BJ10" s="309"/>
      <c r="BK10" s="309"/>
      <c r="BL10" s="309"/>
      <c r="BM10" s="309"/>
      <c r="BN10" s="309"/>
      <c r="BO10" s="309"/>
      <c r="BP10" s="309"/>
      <c r="BQ10" s="309"/>
      <c r="BR10" s="309"/>
      <c r="BS10" s="309"/>
      <c r="BT10" s="309"/>
      <c r="BU10" s="309"/>
      <c r="BV10" s="309"/>
      <c r="BW10" s="309"/>
      <c r="BX10" s="309"/>
      <c r="BY10" s="309"/>
      <c r="BZ10" s="309"/>
      <c r="CA10" s="309"/>
      <c r="CB10" s="309"/>
      <c r="CC10" s="309"/>
      <c r="CD10" s="309"/>
      <c r="CE10" s="309"/>
      <c r="CF10" s="309"/>
      <c r="CG10" s="309"/>
      <c r="CH10" s="309"/>
      <c r="CI10" s="309"/>
      <c r="CJ10" s="309"/>
      <c r="CK10" s="309"/>
      <c r="CL10" s="309"/>
      <c r="CM10" s="309"/>
      <c r="CN10" s="309"/>
      <c r="CO10" s="309"/>
      <c r="CP10" s="309"/>
      <c r="CQ10" s="309"/>
      <c r="CR10" s="309"/>
      <c r="CS10" s="309"/>
      <c r="CT10" s="309"/>
      <c r="CU10" s="309"/>
      <c r="CV10" s="309"/>
    </row>
    <row r="11" spans="1:110" ht="20" customHeight="1">
      <c r="A11" s="664" t="s">
        <v>266</v>
      </c>
      <c r="B11" s="664"/>
      <c r="C11" s="322">
        <f t="shared" ref="C11:J11" si="0">SUM(C9:C10)</f>
        <v>0</v>
      </c>
      <c r="D11" s="322">
        <f t="shared" si="0"/>
        <v>0</v>
      </c>
      <c r="E11" s="322">
        <f t="shared" si="0"/>
        <v>0</v>
      </c>
      <c r="F11" s="322">
        <f t="shared" si="0"/>
        <v>0</v>
      </c>
      <c r="G11" s="322">
        <f t="shared" si="0"/>
        <v>0</v>
      </c>
      <c r="H11" s="322">
        <f t="shared" si="0"/>
        <v>0</v>
      </c>
      <c r="I11" s="322">
        <f t="shared" si="0"/>
        <v>0</v>
      </c>
      <c r="J11" s="322">
        <f t="shared" si="0"/>
        <v>0</v>
      </c>
      <c r="K11" s="702"/>
      <c r="L11" s="314"/>
      <c r="M11" s="314"/>
      <c r="N11" s="314"/>
      <c r="O11" s="314"/>
      <c r="P11" s="314"/>
      <c r="Q11" s="314"/>
    </row>
    <row r="12" spans="1:110" ht="23" customHeight="1" thickBot="1">
      <c r="A12" s="682" t="s">
        <v>267</v>
      </c>
      <c r="B12" s="682"/>
      <c r="C12" s="340">
        <f>' 30-Yr. Annual Cash Flow '!I34*(1+'Property Cash Flow'!F29)</f>
        <v>0</v>
      </c>
      <c r="D12" s="340">
        <f>C12*(1+'Property Cash Flow'!F29)</f>
        <v>0</v>
      </c>
      <c r="E12" s="340">
        <f>D12*(1+'Property Cash Flow'!F29)</f>
        <v>0</v>
      </c>
      <c r="F12" s="340">
        <f>E12*(1+'Property Cash Flow'!F29)</f>
        <v>0</v>
      </c>
      <c r="G12" s="340">
        <f>F12*(1+'Property Cash Flow'!F29)</f>
        <v>0</v>
      </c>
      <c r="H12" s="340">
        <f>G12*(1+'Property Cash Flow'!F29)</f>
        <v>0</v>
      </c>
      <c r="I12" s="340">
        <f>H12*(1+'Property Cash Flow'!F29)</f>
        <v>0</v>
      </c>
      <c r="J12" s="340">
        <f>I12*(1+'Property Cash Flow'!F29)</f>
        <v>0</v>
      </c>
      <c r="K12" s="702"/>
      <c r="L12" s="317"/>
      <c r="M12" s="317"/>
      <c r="N12" s="317"/>
      <c r="O12" s="317"/>
      <c r="P12" s="317"/>
      <c r="Q12" s="317"/>
    </row>
    <row r="13" spans="1:110" s="316" customFormat="1" ht="20" customHeight="1">
      <c r="A13" s="657" t="s">
        <v>394</v>
      </c>
      <c r="B13" s="657"/>
      <c r="C13" s="322">
        <f>SUM(C11:C12)</f>
        <v>0</v>
      </c>
      <c r="D13" s="322">
        <f t="shared" ref="D13:J13" si="1">SUM(D11:D12)</f>
        <v>0</v>
      </c>
      <c r="E13" s="322">
        <f t="shared" si="1"/>
        <v>0</v>
      </c>
      <c r="F13" s="322">
        <f t="shared" si="1"/>
        <v>0</v>
      </c>
      <c r="G13" s="322">
        <f t="shared" si="1"/>
        <v>0</v>
      </c>
      <c r="H13" s="322">
        <f t="shared" si="1"/>
        <v>0</v>
      </c>
      <c r="I13" s="322">
        <f t="shared" si="1"/>
        <v>0</v>
      </c>
      <c r="J13" s="322">
        <f t="shared" si="1"/>
        <v>0</v>
      </c>
      <c r="K13" s="702"/>
      <c r="L13" s="314"/>
      <c r="M13" s="314"/>
      <c r="N13" s="314"/>
      <c r="O13" s="314"/>
      <c r="P13" s="314"/>
      <c r="Q13" s="314"/>
      <c r="S13" s="309"/>
      <c r="T13" s="309"/>
      <c r="U13" s="309"/>
      <c r="V13" s="309"/>
      <c r="W13" s="309"/>
      <c r="X13" s="309"/>
      <c r="Y13" s="309"/>
      <c r="Z13" s="309"/>
      <c r="AA13" s="309"/>
      <c r="AB13" s="309"/>
      <c r="AC13" s="309"/>
      <c r="AD13" s="309"/>
      <c r="AE13" s="309"/>
      <c r="AF13" s="309"/>
      <c r="AG13" s="309"/>
      <c r="AH13" s="309"/>
      <c r="AI13" s="309"/>
      <c r="AJ13" s="309"/>
      <c r="AK13" s="309"/>
      <c r="AL13" s="309"/>
      <c r="AM13" s="309"/>
      <c r="AN13" s="309"/>
      <c r="AO13" s="309"/>
      <c r="AP13" s="309"/>
      <c r="AQ13" s="309"/>
      <c r="AR13" s="309"/>
      <c r="AS13" s="309"/>
      <c r="AT13" s="309"/>
      <c r="AU13" s="309"/>
      <c r="AV13" s="309"/>
      <c r="AW13" s="309"/>
      <c r="AX13" s="309"/>
      <c r="AY13" s="309"/>
      <c r="AZ13" s="309"/>
      <c r="BA13" s="309"/>
      <c r="BB13" s="309"/>
      <c r="BC13" s="309"/>
      <c r="BD13" s="309"/>
      <c r="BE13" s="309"/>
      <c r="BF13" s="309"/>
      <c r="BG13" s="309"/>
      <c r="BH13" s="309"/>
      <c r="BI13" s="309"/>
      <c r="BJ13" s="309"/>
      <c r="BK13" s="309"/>
      <c r="BL13" s="309"/>
      <c r="BM13" s="309"/>
      <c r="BN13" s="309"/>
      <c r="BO13" s="309"/>
      <c r="BP13" s="309"/>
      <c r="BQ13" s="309"/>
      <c r="BR13" s="309"/>
      <c r="BS13" s="309"/>
      <c r="BT13" s="309"/>
      <c r="BU13" s="309"/>
      <c r="BV13" s="309"/>
      <c r="BW13" s="309"/>
      <c r="BX13" s="309"/>
      <c r="BY13" s="309"/>
      <c r="BZ13" s="309"/>
      <c r="CA13" s="309"/>
      <c r="CB13" s="309"/>
      <c r="CC13" s="309"/>
      <c r="CD13" s="309"/>
      <c r="CE13" s="309"/>
      <c r="CF13" s="309"/>
      <c r="CG13" s="309"/>
      <c r="CH13" s="309"/>
      <c r="CI13" s="309"/>
      <c r="CJ13" s="309"/>
      <c r="CK13" s="309"/>
      <c r="CL13" s="309"/>
      <c r="CM13" s="309"/>
      <c r="CN13" s="309"/>
      <c r="CO13" s="309"/>
      <c r="CP13" s="309"/>
      <c r="CQ13" s="309"/>
      <c r="CR13" s="309"/>
      <c r="CS13" s="309"/>
      <c r="CT13" s="309"/>
      <c r="CU13" s="309"/>
      <c r="CV13" s="309"/>
    </row>
    <row r="14" spans="1:110" ht="10" customHeight="1">
      <c r="A14" s="341"/>
      <c r="B14" s="341"/>
      <c r="C14" s="342"/>
      <c r="D14" s="342"/>
      <c r="E14" s="342"/>
      <c r="F14" s="342"/>
      <c r="G14" s="342"/>
      <c r="H14" s="342"/>
      <c r="I14" s="342"/>
      <c r="J14" s="342"/>
      <c r="K14" s="702"/>
      <c r="L14" s="317"/>
      <c r="M14" s="317"/>
      <c r="N14" s="317"/>
      <c r="O14" s="317"/>
      <c r="P14" s="317"/>
      <c r="Q14" s="317"/>
    </row>
    <row r="15" spans="1:110" s="318" customFormat="1" ht="20" customHeight="1">
      <c r="A15" s="666" t="s">
        <v>268</v>
      </c>
      <c r="B15" s="666"/>
      <c r="C15" s="313">
        <f>' 30-Yr. Annual Cash Flow '!I37*(1+'Property Cash Flow'!F30)</f>
        <v>0</v>
      </c>
      <c r="D15" s="313">
        <f>+C15*(1+'Property Cash Flow'!F30)</f>
        <v>0</v>
      </c>
      <c r="E15" s="313">
        <f>+D15*(1+'Property Cash Flow'!F30)</f>
        <v>0</v>
      </c>
      <c r="F15" s="313">
        <f>+E15*(1+'Property Cash Flow'!F30)</f>
        <v>0</v>
      </c>
      <c r="G15" s="313">
        <f>+F15*(1+'Property Cash Flow'!F30)</f>
        <v>0</v>
      </c>
      <c r="H15" s="313">
        <f>+G15*(1+'Property Cash Flow'!F30)</f>
        <v>0</v>
      </c>
      <c r="I15" s="313">
        <f>+H15*(1+'Property Cash Flow'!F30)</f>
        <v>0</v>
      </c>
      <c r="J15" s="313">
        <f>+I15*(1+'Property Cash Flow'!F30)</f>
        <v>0</v>
      </c>
      <c r="K15" s="702"/>
      <c r="L15" s="314"/>
      <c r="M15" s="314"/>
      <c r="N15" s="314"/>
      <c r="O15" s="314"/>
      <c r="P15" s="314"/>
      <c r="Q15" s="314"/>
      <c r="R15" s="316"/>
      <c r="CW15" s="316"/>
      <c r="CX15" s="316"/>
      <c r="CY15" s="316"/>
      <c r="CZ15" s="316"/>
      <c r="DA15" s="316"/>
      <c r="DB15" s="316"/>
      <c r="DC15" s="316"/>
      <c r="DD15" s="316"/>
      <c r="DE15" s="316"/>
      <c r="DF15" s="316"/>
    </row>
    <row r="16" spans="1:110" ht="20" customHeight="1">
      <c r="A16" s="663" t="s">
        <v>269</v>
      </c>
      <c r="B16" s="663"/>
      <c r="C16" s="313">
        <f>' 30-Yr. Annual Cash Flow '!I38*(1+'Property Cash Flow'!F31)</f>
        <v>0</v>
      </c>
      <c r="D16" s="313">
        <f>+C16*(1+'Property Cash Flow'!F31)</f>
        <v>0</v>
      </c>
      <c r="E16" s="313">
        <f>+D16*(1+'Property Cash Flow'!F31)</f>
        <v>0</v>
      </c>
      <c r="F16" s="313">
        <f>+E16*(1+'Property Cash Flow'!F31)</f>
        <v>0</v>
      </c>
      <c r="G16" s="313">
        <f>+F16*(1+'Property Cash Flow'!F31)</f>
        <v>0</v>
      </c>
      <c r="H16" s="313">
        <f>+G16*(1+'Property Cash Flow'!F31)</f>
        <v>0</v>
      </c>
      <c r="I16" s="313">
        <f>+H16*(1+'Property Cash Flow'!F31)</f>
        <v>0</v>
      </c>
      <c r="J16" s="313">
        <f>+I16*(1+'Property Cash Flow'!F31)</f>
        <v>0</v>
      </c>
      <c r="K16" s="702"/>
    </row>
    <row r="17" spans="1:110" s="318" customFormat="1" ht="10" customHeight="1">
      <c r="A17" s="343"/>
      <c r="B17" s="343"/>
      <c r="C17" s="344"/>
      <c r="D17" s="344"/>
      <c r="E17" s="344"/>
      <c r="F17" s="344"/>
      <c r="G17" s="344"/>
      <c r="H17" s="344"/>
      <c r="I17" s="344"/>
      <c r="J17" s="344"/>
      <c r="K17" s="702"/>
      <c r="L17" s="319"/>
      <c r="M17" s="319"/>
      <c r="N17" s="319"/>
      <c r="O17" s="319"/>
      <c r="P17" s="319"/>
      <c r="Q17" s="319"/>
      <c r="R17" s="316"/>
      <c r="CW17" s="316"/>
      <c r="CX17" s="316"/>
      <c r="CY17" s="316"/>
      <c r="CZ17" s="316"/>
      <c r="DA17" s="316"/>
      <c r="DB17" s="316"/>
      <c r="DC17" s="316"/>
      <c r="DD17" s="316"/>
      <c r="DE17" s="316"/>
      <c r="DF17" s="316"/>
    </row>
    <row r="18" spans="1:110" s="318" customFormat="1" ht="20" customHeight="1">
      <c r="A18" s="666" t="s">
        <v>231</v>
      </c>
      <c r="B18" s="666"/>
      <c r="C18" s="313">
        <f>C13-C15-C16</f>
        <v>0</v>
      </c>
      <c r="D18" s="313">
        <f t="shared" ref="D18:J18" si="2">D13-D15-D16</f>
        <v>0</v>
      </c>
      <c r="E18" s="313">
        <f t="shared" si="2"/>
        <v>0</v>
      </c>
      <c r="F18" s="313">
        <f t="shared" si="2"/>
        <v>0</v>
      </c>
      <c r="G18" s="313">
        <f t="shared" si="2"/>
        <v>0</v>
      </c>
      <c r="H18" s="313">
        <f t="shared" si="2"/>
        <v>0</v>
      </c>
      <c r="I18" s="313">
        <f t="shared" si="2"/>
        <v>0</v>
      </c>
      <c r="J18" s="313">
        <f t="shared" si="2"/>
        <v>0</v>
      </c>
      <c r="K18" s="702"/>
      <c r="L18" s="314"/>
      <c r="M18" s="314"/>
      <c r="N18" s="314"/>
      <c r="O18" s="314"/>
      <c r="P18" s="314"/>
      <c r="Q18" s="314"/>
      <c r="R18" s="316"/>
      <c r="CW18" s="316"/>
      <c r="CX18" s="316"/>
      <c r="CY18" s="316"/>
      <c r="CZ18" s="316"/>
      <c r="DA18" s="316"/>
      <c r="DB18" s="316"/>
      <c r="DC18" s="316"/>
      <c r="DD18" s="316"/>
      <c r="DE18" s="316"/>
      <c r="DF18" s="316"/>
    </row>
    <row r="19" spans="1:110" s="318" customFormat="1" ht="20" customHeight="1">
      <c r="A19" s="703" t="s">
        <v>270</v>
      </c>
      <c r="B19" s="704"/>
      <c r="C19" s="313">
        <f>' 30-Yr. Annual Cash Flow '!I41</f>
        <v>0</v>
      </c>
      <c r="D19" s="313">
        <f t="shared" ref="D19:J19" si="3">C19</f>
        <v>0</v>
      </c>
      <c r="E19" s="313">
        <f t="shared" si="3"/>
        <v>0</v>
      </c>
      <c r="F19" s="313">
        <f t="shared" si="3"/>
        <v>0</v>
      </c>
      <c r="G19" s="313">
        <f t="shared" si="3"/>
        <v>0</v>
      </c>
      <c r="H19" s="313">
        <f t="shared" si="3"/>
        <v>0</v>
      </c>
      <c r="I19" s="313">
        <f t="shared" si="3"/>
        <v>0</v>
      </c>
      <c r="J19" s="313">
        <f t="shared" si="3"/>
        <v>0</v>
      </c>
      <c r="K19" s="702"/>
      <c r="L19" s="314"/>
      <c r="M19" s="314"/>
      <c r="N19" s="314"/>
      <c r="O19" s="314"/>
      <c r="P19" s="314"/>
      <c r="Q19" s="314"/>
      <c r="R19" s="316"/>
      <c r="CW19" s="316"/>
      <c r="CX19" s="316"/>
      <c r="CY19" s="316"/>
      <c r="CZ19" s="316"/>
      <c r="DA19" s="316"/>
      <c r="DB19" s="316"/>
      <c r="DC19" s="316"/>
      <c r="DD19" s="316"/>
      <c r="DE19" s="316"/>
      <c r="DF19" s="316"/>
    </row>
    <row r="20" spans="1:110" s="321" customFormat="1" ht="20" customHeight="1" thickBot="1">
      <c r="A20" s="660" t="s">
        <v>271</v>
      </c>
      <c r="B20" s="660"/>
      <c r="C20" s="346">
        <f>' 30-Yr. Annual Cash Flow '!C20</f>
        <v>0</v>
      </c>
      <c r="D20" s="346">
        <f>C20</f>
        <v>0</v>
      </c>
      <c r="E20" s="346">
        <f>C20</f>
        <v>0</v>
      </c>
      <c r="F20" s="346">
        <f>C20</f>
        <v>0</v>
      </c>
      <c r="G20" s="346">
        <f>C20</f>
        <v>0</v>
      </c>
      <c r="H20" s="346">
        <f>C20</f>
        <v>0</v>
      </c>
      <c r="I20" s="346">
        <f>C20</f>
        <v>0</v>
      </c>
      <c r="J20" s="346">
        <f>C20</f>
        <v>0</v>
      </c>
      <c r="K20" s="702"/>
      <c r="L20" s="314"/>
      <c r="M20" s="314"/>
      <c r="N20" s="314"/>
      <c r="O20" s="314"/>
      <c r="P20" s="314"/>
      <c r="Q20" s="314"/>
      <c r="R20" s="320"/>
      <c r="S20" s="318"/>
      <c r="T20" s="318"/>
      <c r="U20" s="318"/>
      <c r="V20" s="318"/>
      <c r="W20" s="318"/>
      <c r="X20" s="318"/>
      <c r="Y20" s="318"/>
      <c r="Z20" s="318"/>
      <c r="AA20" s="318"/>
      <c r="AB20" s="318"/>
      <c r="AC20" s="318"/>
      <c r="AD20" s="318"/>
      <c r="AE20" s="318"/>
      <c r="AF20" s="318"/>
      <c r="AG20" s="318"/>
      <c r="AH20" s="318"/>
      <c r="AI20" s="318"/>
      <c r="AJ20" s="318"/>
      <c r="AK20" s="318"/>
      <c r="AL20" s="318"/>
      <c r="AM20" s="318"/>
      <c r="AN20" s="318"/>
      <c r="AO20" s="318"/>
      <c r="AP20" s="318"/>
      <c r="AQ20" s="318"/>
      <c r="AR20" s="318"/>
      <c r="AS20" s="318"/>
      <c r="AT20" s="318"/>
      <c r="AU20" s="318"/>
      <c r="AV20" s="318"/>
      <c r="AW20" s="318"/>
      <c r="AX20" s="318"/>
      <c r="AY20" s="318"/>
      <c r="AZ20" s="318"/>
      <c r="BA20" s="318"/>
      <c r="BB20" s="318"/>
      <c r="BC20" s="318"/>
      <c r="BD20" s="318"/>
      <c r="BE20" s="318"/>
      <c r="BF20" s="318"/>
      <c r="BG20" s="318"/>
      <c r="BH20" s="318"/>
      <c r="BI20" s="318"/>
      <c r="BJ20" s="318"/>
      <c r="BK20" s="318"/>
      <c r="BL20" s="318"/>
      <c r="BM20" s="318"/>
      <c r="BN20" s="318"/>
      <c r="BO20" s="318"/>
      <c r="BP20" s="318"/>
      <c r="BQ20" s="318"/>
      <c r="BR20" s="318"/>
      <c r="BS20" s="318"/>
      <c r="BT20" s="318"/>
      <c r="BU20" s="318"/>
      <c r="BV20" s="318"/>
      <c r="BW20" s="318"/>
      <c r="BX20" s="318"/>
      <c r="BY20" s="318"/>
      <c r="BZ20" s="318"/>
      <c r="CA20" s="318"/>
      <c r="CB20" s="318"/>
      <c r="CC20" s="318"/>
      <c r="CD20" s="318"/>
      <c r="CE20" s="318"/>
      <c r="CF20" s="318"/>
      <c r="CG20" s="318"/>
      <c r="CH20" s="318"/>
      <c r="CI20" s="318"/>
      <c r="CJ20" s="318"/>
      <c r="CK20" s="318"/>
      <c r="CL20" s="318"/>
      <c r="CM20" s="318"/>
      <c r="CN20" s="318"/>
      <c r="CO20" s="318"/>
      <c r="CP20" s="318"/>
      <c r="CQ20" s="318"/>
      <c r="CR20" s="318"/>
      <c r="CS20" s="318"/>
      <c r="CT20" s="318"/>
      <c r="CU20" s="318"/>
      <c r="CV20" s="318"/>
      <c r="CW20" s="320"/>
      <c r="CX20" s="320"/>
      <c r="CY20" s="320"/>
      <c r="CZ20" s="320"/>
      <c r="DA20" s="320"/>
      <c r="DB20" s="320"/>
      <c r="DC20" s="320"/>
      <c r="DD20" s="320"/>
      <c r="DE20" s="320"/>
      <c r="DF20" s="320"/>
    </row>
    <row r="21" spans="1:110" s="321" customFormat="1" ht="20" customHeight="1">
      <c r="A21" s="657" t="s">
        <v>282</v>
      </c>
      <c r="B21" s="657"/>
      <c r="C21" s="322">
        <f>+C18-C19-C20</f>
        <v>0</v>
      </c>
      <c r="D21" s="322">
        <f t="shared" ref="D21:J21" si="4">+D18-D19-D20</f>
        <v>0</v>
      </c>
      <c r="E21" s="322">
        <f t="shared" si="4"/>
        <v>0</v>
      </c>
      <c r="F21" s="322">
        <f t="shared" si="4"/>
        <v>0</v>
      </c>
      <c r="G21" s="322">
        <f t="shared" si="4"/>
        <v>0</v>
      </c>
      <c r="H21" s="322">
        <f t="shared" si="4"/>
        <v>0</v>
      </c>
      <c r="I21" s="322">
        <f t="shared" si="4"/>
        <v>0</v>
      </c>
      <c r="J21" s="322">
        <f t="shared" si="4"/>
        <v>0</v>
      </c>
      <c r="K21" s="702"/>
      <c r="L21" s="314"/>
      <c r="M21" s="314"/>
      <c r="N21" s="314"/>
      <c r="O21" s="314"/>
      <c r="P21" s="314"/>
      <c r="Q21" s="314"/>
      <c r="R21" s="320"/>
      <c r="S21" s="318"/>
      <c r="T21" s="318"/>
      <c r="U21" s="318"/>
      <c r="V21" s="318"/>
      <c r="W21" s="318"/>
      <c r="X21" s="318"/>
      <c r="Y21" s="318"/>
      <c r="Z21" s="318"/>
      <c r="AA21" s="318"/>
      <c r="AB21" s="318"/>
      <c r="AC21" s="318"/>
      <c r="AD21" s="318"/>
      <c r="AE21" s="318"/>
      <c r="AF21" s="318"/>
      <c r="AG21" s="318"/>
      <c r="AH21" s="318"/>
      <c r="AI21" s="318"/>
      <c r="AJ21" s="318"/>
      <c r="AK21" s="318"/>
      <c r="AL21" s="318"/>
      <c r="AM21" s="318"/>
      <c r="AN21" s="318"/>
      <c r="AO21" s="318"/>
      <c r="AP21" s="318"/>
      <c r="AQ21" s="318"/>
      <c r="AR21" s="318"/>
      <c r="AS21" s="318"/>
      <c r="AT21" s="318"/>
      <c r="AU21" s="318"/>
      <c r="AV21" s="318"/>
      <c r="AW21" s="318"/>
      <c r="AX21" s="318"/>
      <c r="AY21" s="318"/>
      <c r="AZ21" s="318"/>
      <c r="BA21" s="318"/>
      <c r="BB21" s="318"/>
      <c r="BC21" s="318"/>
      <c r="BD21" s="318"/>
      <c r="BE21" s="318"/>
      <c r="BF21" s="318"/>
      <c r="BG21" s="318"/>
      <c r="BH21" s="318"/>
      <c r="BI21" s="318"/>
      <c r="BJ21" s="318"/>
      <c r="BK21" s="318"/>
      <c r="BL21" s="318"/>
      <c r="BM21" s="318"/>
      <c r="BN21" s="318"/>
      <c r="BO21" s="318"/>
      <c r="BP21" s="318"/>
      <c r="BQ21" s="318"/>
      <c r="BR21" s="318"/>
      <c r="BS21" s="318"/>
      <c r="BT21" s="318"/>
      <c r="BU21" s="318"/>
      <c r="BV21" s="318"/>
      <c r="BW21" s="318"/>
      <c r="BX21" s="318"/>
      <c r="BY21" s="318"/>
      <c r="BZ21" s="318"/>
      <c r="CA21" s="318"/>
      <c r="CB21" s="318"/>
      <c r="CC21" s="318"/>
      <c r="CD21" s="318"/>
      <c r="CE21" s="318"/>
      <c r="CF21" s="318"/>
      <c r="CG21" s="318"/>
      <c r="CH21" s="318"/>
      <c r="CI21" s="318"/>
      <c r="CJ21" s="318"/>
      <c r="CK21" s="318"/>
      <c r="CL21" s="318"/>
      <c r="CM21" s="318"/>
      <c r="CN21" s="318"/>
      <c r="CO21" s="318"/>
      <c r="CP21" s="318"/>
      <c r="CQ21" s="318"/>
      <c r="CR21" s="318"/>
      <c r="CS21" s="318"/>
      <c r="CT21" s="318"/>
      <c r="CU21" s="318"/>
      <c r="CV21" s="318"/>
      <c r="CW21" s="320"/>
      <c r="CX21" s="320"/>
      <c r="CY21" s="320"/>
      <c r="CZ21" s="320"/>
      <c r="DA21" s="320"/>
      <c r="DB21" s="320"/>
      <c r="DC21" s="320"/>
      <c r="DD21" s="320"/>
      <c r="DE21" s="320"/>
      <c r="DF21" s="320"/>
    </row>
    <row r="22" spans="1:110" s="321" customFormat="1" ht="20" customHeight="1">
      <c r="A22" s="686" t="s">
        <v>273</v>
      </c>
      <c r="B22" s="707"/>
      <c r="C22" s="322">
        <f>' 30-Yr. Annual Cash Flow '!I44+C21</f>
        <v>0</v>
      </c>
      <c r="D22" s="322">
        <f t="shared" ref="D22:J22" si="5">D21+C22</f>
        <v>0</v>
      </c>
      <c r="E22" s="322">
        <f t="shared" si="5"/>
        <v>0</v>
      </c>
      <c r="F22" s="322">
        <f t="shared" si="5"/>
        <v>0</v>
      </c>
      <c r="G22" s="322">
        <f t="shared" si="5"/>
        <v>0</v>
      </c>
      <c r="H22" s="322">
        <f t="shared" si="5"/>
        <v>0</v>
      </c>
      <c r="I22" s="322">
        <f t="shared" si="5"/>
        <v>0</v>
      </c>
      <c r="J22" s="322">
        <f t="shared" si="5"/>
        <v>0</v>
      </c>
      <c r="K22" s="702"/>
      <c r="L22" s="314"/>
      <c r="M22" s="314"/>
      <c r="N22" s="309"/>
      <c r="O22" s="309"/>
      <c r="P22" s="309"/>
      <c r="Q22" s="309"/>
      <c r="R22" s="309"/>
      <c r="S22" s="309"/>
      <c r="T22" s="309"/>
      <c r="U22" s="309"/>
      <c r="V22" s="309"/>
      <c r="W22" s="309"/>
      <c r="X22" s="309"/>
      <c r="Y22" s="309"/>
      <c r="Z22" s="318"/>
      <c r="AA22" s="318"/>
      <c r="AB22" s="318"/>
      <c r="AC22" s="318"/>
      <c r="AD22" s="318"/>
      <c r="AE22" s="318"/>
      <c r="AF22" s="318"/>
      <c r="AG22" s="318"/>
      <c r="AH22" s="318"/>
      <c r="AI22" s="318"/>
      <c r="AJ22" s="318"/>
      <c r="AK22" s="318"/>
      <c r="AL22" s="318"/>
      <c r="AM22" s="318"/>
      <c r="AN22" s="318"/>
      <c r="AO22" s="318"/>
      <c r="AP22" s="318"/>
      <c r="AQ22" s="318"/>
      <c r="AR22" s="318"/>
      <c r="AS22" s="318"/>
      <c r="AT22" s="318"/>
      <c r="AU22" s="318"/>
      <c r="AV22" s="318"/>
      <c r="AW22" s="318"/>
      <c r="AX22" s="318"/>
      <c r="AY22" s="318"/>
      <c r="AZ22" s="318"/>
      <c r="BA22" s="318"/>
      <c r="BB22" s="318"/>
      <c r="BC22" s="318"/>
      <c r="BD22" s="318"/>
      <c r="BE22" s="318"/>
      <c r="BF22" s="318"/>
      <c r="BG22" s="318"/>
      <c r="BH22" s="318"/>
      <c r="BI22" s="318"/>
      <c r="BJ22" s="318"/>
      <c r="BK22" s="318"/>
      <c r="BL22" s="318"/>
      <c r="BM22" s="318"/>
      <c r="BN22" s="318"/>
      <c r="BO22" s="318"/>
      <c r="BP22" s="318"/>
      <c r="BQ22" s="318"/>
      <c r="BR22" s="318"/>
      <c r="BS22" s="318"/>
      <c r="BT22" s="318"/>
      <c r="BU22" s="318"/>
      <c r="BV22" s="318"/>
      <c r="BW22" s="318"/>
      <c r="BX22" s="318"/>
      <c r="BY22" s="318"/>
      <c r="BZ22" s="318"/>
      <c r="CA22" s="318"/>
      <c r="CB22" s="318"/>
      <c r="CC22" s="318"/>
      <c r="CD22" s="318"/>
      <c r="CE22" s="318"/>
      <c r="CF22" s="318"/>
      <c r="CG22" s="318"/>
      <c r="CH22" s="318"/>
      <c r="CI22" s="318"/>
      <c r="CJ22" s="318"/>
      <c r="CK22" s="318"/>
      <c r="CL22" s="318"/>
      <c r="CM22" s="318"/>
      <c r="CN22" s="318"/>
      <c r="CO22" s="318"/>
      <c r="CP22" s="318"/>
      <c r="CQ22" s="318"/>
      <c r="CR22" s="318"/>
      <c r="CS22" s="318"/>
      <c r="CT22" s="318"/>
      <c r="CU22" s="318"/>
      <c r="CV22" s="318"/>
      <c r="CW22" s="320"/>
      <c r="CX22" s="320"/>
      <c r="CY22" s="320"/>
      <c r="CZ22" s="320"/>
      <c r="DA22" s="320"/>
      <c r="DB22" s="320"/>
      <c r="DC22" s="320"/>
      <c r="DD22" s="320"/>
      <c r="DE22" s="320"/>
      <c r="DF22" s="320"/>
    </row>
    <row r="23" spans="1:110" ht="10" customHeight="1">
      <c r="A23" s="708"/>
      <c r="B23" s="708"/>
      <c r="C23" s="345"/>
      <c r="D23" s="345"/>
      <c r="E23" s="345"/>
      <c r="F23" s="345"/>
      <c r="G23" s="345"/>
      <c r="H23" s="345"/>
      <c r="I23" s="345"/>
      <c r="J23" s="345"/>
      <c r="K23" s="702"/>
      <c r="L23" s="319"/>
      <c r="M23" s="319"/>
      <c r="N23" s="319"/>
      <c r="O23" s="319"/>
      <c r="P23" s="319"/>
      <c r="Q23" s="319"/>
      <c r="R23" s="315"/>
      <c r="CW23" s="315"/>
      <c r="CX23" s="315"/>
      <c r="CY23" s="315"/>
      <c r="CZ23" s="315"/>
      <c r="DA23" s="315"/>
      <c r="DB23" s="315"/>
      <c r="DC23" s="315"/>
      <c r="DD23" s="315"/>
      <c r="DE23" s="315"/>
      <c r="DF23" s="315"/>
    </row>
    <row r="24" spans="1:110" s="318" customFormat="1" ht="20" customHeight="1">
      <c r="A24" s="663" t="s">
        <v>233</v>
      </c>
      <c r="B24" s="663"/>
      <c r="C24" s="323" t="e">
        <f>C18/(C19+C20)</f>
        <v>#DIV/0!</v>
      </c>
      <c r="D24" s="323" t="e">
        <f t="shared" ref="D24:J24" si="6">D18/(D19+D20)</f>
        <v>#DIV/0!</v>
      </c>
      <c r="E24" s="323" t="e">
        <f t="shared" si="6"/>
        <v>#DIV/0!</v>
      </c>
      <c r="F24" s="323" t="e">
        <f t="shared" si="6"/>
        <v>#DIV/0!</v>
      </c>
      <c r="G24" s="323" t="e">
        <f t="shared" si="6"/>
        <v>#DIV/0!</v>
      </c>
      <c r="H24" s="323" t="e">
        <f t="shared" si="6"/>
        <v>#DIV/0!</v>
      </c>
      <c r="I24" s="323" t="e">
        <f t="shared" si="6"/>
        <v>#DIV/0!</v>
      </c>
      <c r="J24" s="323" t="e">
        <f t="shared" si="6"/>
        <v>#DIV/0!</v>
      </c>
      <c r="K24" s="702"/>
      <c r="L24" s="324"/>
      <c r="M24" s="324"/>
      <c r="N24" s="324"/>
      <c r="O24" s="324"/>
      <c r="P24" s="324"/>
      <c r="Q24" s="324"/>
      <c r="R24" s="316"/>
      <c r="CW24" s="316"/>
      <c r="CX24" s="316"/>
      <c r="CY24" s="316"/>
      <c r="CZ24" s="316"/>
      <c r="DA24" s="316"/>
      <c r="DB24" s="316"/>
      <c r="DC24" s="316"/>
      <c r="DD24" s="316"/>
      <c r="DE24" s="316"/>
      <c r="DF24" s="316"/>
    </row>
    <row r="25" spans="1:110" ht="20" customHeight="1">
      <c r="A25" s="686" t="s">
        <v>274</v>
      </c>
      <c r="B25" s="687"/>
      <c r="C25" s="325" t="e">
        <f>AVERAGE(' 30-Yr. Annual Cash Flow '!C24:J24,' 30-Yr. Annual Cash Flow '!C46:I46,'30-Yr. Annual Cash Flow Cont.'!C24)</f>
        <v>#DIV/0!</v>
      </c>
      <c r="D25" s="325" t="e">
        <f>AVERAGE(' 30-Yr. Annual Cash Flow '!C24:J24,' 30-Yr. Annual Cash Flow '!C46:I46,'30-Yr. Annual Cash Flow Cont.'!C24,D24)</f>
        <v>#DIV/0!</v>
      </c>
      <c r="E25" s="325" t="e">
        <f>AVERAGE(' 30-Yr. Annual Cash Flow '!C24:J24,' 30-Yr. Annual Cash Flow '!C46:I46,'30-Yr. Annual Cash Flow Cont.'!C24,D24,E24)</f>
        <v>#DIV/0!</v>
      </c>
      <c r="F25" s="325" t="e">
        <f>AVERAGE(' 30-Yr. Annual Cash Flow '!C24:J24,' 30-Yr. Annual Cash Flow '!C46:I46,'30-Yr. Annual Cash Flow Cont.'!C24,D24,E24,F24)</f>
        <v>#DIV/0!</v>
      </c>
      <c r="G25" s="325" t="e">
        <f>AVERAGE(' 30-Yr. Annual Cash Flow '!C24:J24,' 30-Yr. Annual Cash Flow '!C46:I46,'30-Yr. Annual Cash Flow Cont.'!C24,D24,E24,F24,G24)</f>
        <v>#DIV/0!</v>
      </c>
      <c r="H25" s="325" t="e">
        <f>AVERAGE(' 30-Yr. Annual Cash Flow '!C24:J24,' 30-Yr. Annual Cash Flow '!C46:I46,'30-Yr. Annual Cash Flow Cont.'!C24,D24,E24,F24,G24,H24)</f>
        <v>#DIV/0!</v>
      </c>
      <c r="I25" s="325" t="e">
        <f>AVERAGE(' 30-Yr. Annual Cash Flow '!C24:J24,' 30-Yr. Annual Cash Flow '!C46:I46,'30-Yr. Annual Cash Flow Cont.'!C24,D24,E24,F24,G24,H24,I24)</f>
        <v>#DIV/0!</v>
      </c>
      <c r="J25" s="325" t="e">
        <f>AVERAGE(' 30-Yr. Annual Cash Flow '!C24:J24,' 30-Yr. Annual Cash Flow '!C46:I46,'30-Yr. Annual Cash Flow Cont.'!C24,D24,E24,F24,G24,H24,I24,J24)</f>
        <v>#DIV/0!</v>
      </c>
      <c r="K25" s="702"/>
      <c r="L25" s="314"/>
      <c r="M25" s="314"/>
      <c r="N25" s="314"/>
      <c r="O25" s="314"/>
      <c r="P25" s="314"/>
      <c r="Q25" s="314"/>
      <c r="R25" s="315"/>
      <c r="CW25" s="315"/>
      <c r="CX25" s="315"/>
      <c r="CY25" s="315"/>
      <c r="CZ25" s="315"/>
      <c r="DA25" s="315"/>
      <c r="DB25" s="315"/>
      <c r="DC25" s="315"/>
      <c r="DD25" s="315"/>
      <c r="DE25" s="315"/>
      <c r="DF25" s="315"/>
    </row>
    <row r="26" spans="1:110" ht="10" customHeight="1">
      <c r="A26" s="326"/>
      <c r="B26" s="327"/>
      <c r="C26" s="326"/>
      <c r="D26" s="326"/>
      <c r="E26" s="326"/>
      <c r="F26" s="326"/>
      <c r="G26" s="326"/>
      <c r="H26" s="326"/>
      <c r="I26" s="326"/>
      <c r="J26" s="326"/>
    </row>
    <row r="27" spans="1:110" ht="10" customHeight="1"/>
    <row r="28" spans="1:110" ht="10" customHeight="1">
      <c r="A28" s="688"/>
      <c r="B28" s="688"/>
      <c r="C28" s="688"/>
      <c r="D28" s="688"/>
      <c r="E28" s="688"/>
      <c r="F28" s="688"/>
      <c r="G28" s="688"/>
      <c r="H28" s="688"/>
      <c r="I28" s="688"/>
      <c r="J28" s="688"/>
    </row>
    <row r="29" spans="1:110" ht="20" customHeight="1">
      <c r="A29" s="599" t="s">
        <v>109</v>
      </c>
      <c r="B29" s="599"/>
      <c r="C29" s="689" t="s">
        <v>299</v>
      </c>
      <c r="D29" s="689"/>
      <c r="E29" s="689"/>
      <c r="F29" s="689"/>
      <c r="G29" s="689"/>
      <c r="H29" s="689"/>
      <c r="I29" s="689"/>
    </row>
    <row r="30" spans="1:110" ht="20" customHeight="1">
      <c r="A30" s="599"/>
      <c r="B30" s="599"/>
      <c r="C30" s="311" t="s">
        <v>292</v>
      </c>
      <c r="D30" s="311" t="s">
        <v>293</v>
      </c>
      <c r="E30" s="311" t="s">
        <v>294</v>
      </c>
      <c r="F30" s="311" t="s">
        <v>295</v>
      </c>
      <c r="G30" s="311" t="s">
        <v>296</v>
      </c>
      <c r="H30" s="311" t="s">
        <v>297</v>
      </c>
      <c r="I30" s="311" t="s">
        <v>298</v>
      </c>
    </row>
    <row r="31" spans="1:110" s="315" customFormat="1" ht="20" customHeight="1">
      <c r="A31" s="683" t="str">
        <f>A9</f>
        <v>Residential Rental Units</v>
      </c>
      <c r="B31" s="683"/>
      <c r="C31" s="329">
        <f>+J9*(1+'Property Cash Flow'!F27)</f>
        <v>0</v>
      </c>
      <c r="D31" s="329">
        <f>+C31*(1+'Property Cash Flow'!F27)</f>
        <v>0</v>
      </c>
      <c r="E31" s="329">
        <f>+D31*(1+'Property Cash Flow'!F27)</f>
        <v>0</v>
      </c>
      <c r="F31" s="329">
        <f>+E31*(1+'Property Cash Flow'!F27)</f>
        <v>0</v>
      </c>
      <c r="G31" s="329">
        <f>+F31*(1+'Property Cash Flow'!F27)</f>
        <v>0</v>
      </c>
      <c r="H31" s="329">
        <f>+G31*(1+'Property Cash Flow'!F27)</f>
        <v>0</v>
      </c>
      <c r="I31" s="329">
        <f>+H31*(1+'Property Cash Flow'!F27)</f>
        <v>0</v>
      </c>
      <c r="J31" s="330"/>
      <c r="K31" s="309"/>
      <c r="L31" s="309"/>
      <c r="M31" s="309"/>
      <c r="N31" s="309"/>
      <c r="O31" s="309"/>
      <c r="P31" s="309"/>
      <c r="Q31" s="309"/>
      <c r="R31" s="309"/>
      <c r="S31" s="309"/>
      <c r="T31" s="309"/>
      <c r="U31" s="309"/>
      <c r="V31" s="309"/>
      <c r="W31" s="309"/>
      <c r="X31" s="309"/>
      <c r="Y31" s="309"/>
      <c r="Z31" s="309"/>
      <c r="AA31" s="309"/>
      <c r="AB31" s="309"/>
      <c r="AC31" s="309"/>
      <c r="AD31" s="309"/>
      <c r="AE31" s="309"/>
      <c r="AF31" s="309"/>
      <c r="AG31" s="309"/>
      <c r="AH31" s="309"/>
      <c r="AI31" s="309"/>
      <c r="AJ31" s="309"/>
      <c r="AK31" s="309"/>
      <c r="AL31" s="309"/>
      <c r="AM31" s="309"/>
      <c r="AN31" s="309"/>
      <c r="AO31" s="309"/>
      <c r="AP31" s="309"/>
      <c r="AQ31" s="309"/>
      <c r="AR31" s="309"/>
      <c r="AS31" s="309"/>
      <c r="AT31" s="309"/>
      <c r="AU31" s="309"/>
      <c r="AV31" s="309"/>
      <c r="AW31" s="309"/>
      <c r="AX31" s="309"/>
      <c r="AY31" s="309"/>
      <c r="AZ31" s="309"/>
      <c r="BA31" s="309"/>
      <c r="BB31" s="309"/>
      <c r="BC31" s="309"/>
      <c r="BD31" s="309"/>
      <c r="BE31" s="309"/>
      <c r="BF31" s="309"/>
      <c r="BG31" s="309"/>
      <c r="BH31" s="309"/>
      <c r="BI31" s="309"/>
      <c r="BJ31" s="309"/>
      <c r="BK31" s="309"/>
      <c r="BL31" s="309"/>
      <c r="BM31" s="309"/>
      <c r="BN31" s="309"/>
      <c r="BO31" s="309"/>
      <c r="BP31" s="309"/>
      <c r="BQ31" s="309"/>
      <c r="BR31" s="309"/>
      <c r="BS31" s="309"/>
      <c r="BT31" s="309"/>
      <c r="BU31" s="309"/>
      <c r="BV31" s="309"/>
      <c r="BW31" s="309"/>
      <c r="BX31" s="309"/>
      <c r="BY31" s="309"/>
      <c r="BZ31" s="309"/>
      <c r="CA31" s="309"/>
      <c r="CB31" s="309"/>
      <c r="CC31" s="309"/>
      <c r="CD31" s="309"/>
      <c r="CE31" s="309"/>
      <c r="CF31" s="309"/>
      <c r="CG31" s="309"/>
      <c r="CH31" s="309"/>
      <c r="CI31" s="309"/>
      <c r="CJ31" s="309"/>
      <c r="CK31" s="309"/>
      <c r="CL31" s="309"/>
      <c r="CM31" s="309"/>
      <c r="CN31" s="309"/>
    </row>
    <row r="32" spans="1:110" s="316" customFormat="1" ht="20" customHeight="1" thickBot="1">
      <c r="A32" s="684" t="str">
        <f>A10</f>
        <v>Commercial Rental Units</v>
      </c>
      <c r="B32" s="684"/>
      <c r="C32" s="348">
        <f>+J10*(1+'Property Cash Flow'!F28)</f>
        <v>0</v>
      </c>
      <c r="D32" s="348">
        <f>+C32*(1+'Property Cash Flow'!F28)</f>
        <v>0</v>
      </c>
      <c r="E32" s="348">
        <f>+D32*(1+'Property Cash Flow'!F28)</f>
        <v>0</v>
      </c>
      <c r="F32" s="348">
        <f>+E32*(1+'Property Cash Flow'!F28)</f>
        <v>0</v>
      </c>
      <c r="G32" s="348">
        <f>+F32*(1+'Property Cash Flow'!F28)</f>
        <v>0</v>
      </c>
      <c r="H32" s="348">
        <f>+G32*(1+'Property Cash Flow'!F28)</f>
        <v>0</v>
      </c>
      <c r="I32" s="348">
        <f>+H32*(1+'Property Cash Flow'!F28)</f>
        <v>0</v>
      </c>
      <c r="J32" s="331"/>
      <c r="K32" s="309"/>
      <c r="L32" s="309"/>
      <c r="M32" s="309"/>
      <c r="N32" s="309"/>
      <c r="O32" s="309"/>
      <c r="P32" s="309"/>
      <c r="Q32" s="309"/>
      <c r="R32" s="309"/>
      <c r="S32" s="309"/>
      <c r="T32" s="309"/>
      <c r="U32" s="309"/>
      <c r="V32" s="309"/>
      <c r="W32" s="309"/>
      <c r="X32" s="309"/>
      <c r="Y32" s="309"/>
      <c r="Z32" s="309"/>
      <c r="AA32" s="309"/>
      <c r="AB32" s="309"/>
      <c r="AC32" s="309"/>
      <c r="AD32" s="309"/>
      <c r="AE32" s="309"/>
      <c r="AF32" s="309"/>
      <c r="AG32" s="309"/>
      <c r="AH32" s="309"/>
      <c r="AI32" s="309"/>
      <c r="AJ32" s="309"/>
      <c r="AK32" s="309"/>
      <c r="AL32" s="309"/>
      <c r="AM32" s="309"/>
      <c r="AN32" s="309"/>
      <c r="AO32" s="309"/>
      <c r="AP32" s="309"/>
      <c r="AQ32" s="309"/>
      <c r="AR32" s="309"/>
      <c r="AS32" s="309"/>
      <c r="AT32" s="309"/>
      <c r="AU32" s="309"/>
      <c r="AV32" s="309"/>
      <c r="AW32" s="309"/>
      <c r="AX32" s="309"/>
      <c r="AY32" s="309"/>
      <c r="AZ32" s="309"/>
      <c r="BA32" s="309"/>
      <c r="BB32" s="309"/>
      <c r="BC32" s="309"/>
      <c r="BD32" s="309"/>
      <c r="BE32" s="309"/>
      <c r="BF32" s="309"/>
      <c r="BG32" s="309"/>
      <c r="BH32" s="309"/>
      <c r="BI32" s="309"/>
      <c r="BJ32" s="309"/>
      <c r="BK32" s="309"/>
      <c r="BL32" s="309"/>
      <c r="BM32" s="309"/>
      <c r="BN32" s="309"/>
      <c r="BO32" s="309"/>
      <c r="BP32" s="309"/>
      <c r="BQ32" s="309"/>
      <c r="BR32" s="309"/>
      <c r="BS32" s="309"/>
      <c r="BT32" s="309"/>
      <c r="BU32" s="309"/>
      <c r="BV32" s="309"/>
      <c r="BW32" s="309"/>
      <c r="BX32" s="309"/>
      <c r="BY32" s="309"/>
      <c r="BZ32" s="309"/>
      <c r="CA32" s="309"/>
      <c r="CB32" s="309"/>
      <c r="CC32" s="309"/>
      <c r="CD32" s="309"/>
      <c r="CE32" s="309"/>
      <c r="CF32" s="309"/>
      <c r="CG32" s="309"/>
      <c r="CH32" s="309"/>
      <c r="CI32" s="309"/>
      <c r="CJ32" s="309"/>
      <c r="CK32" s="309"/>
      <c r="CL32" s="309"/>
      <c r="CM32" s="309"/>
      <c r="CN32" s="309"/>
    </row>
    <row r="33" spans="1:102" ht="20" customHeight="1">
      <c r="A33" s="685" t="s">
        <v>266</v>
      </c>
      <c r="B33" s="685"/>
      <c r="C33" s="347">
        <f t="shared" ref="C33:I33" si="7">SUM(C31:C32)</f>
        <v>0</v>
      </c>
      <c r="D33" s="347">
        <f t="shared" si="7"/>
        <v>0</v>
      </c>
      <c r="E33" s="347">
        <f t="shared" si="7"/>
        <v>0</v>
      </c>
      <c r="F33" s="347">
        <f t="shared" si="7"/>
        <v>0</v>
      </c>
      <c r="G33" s="347">
        <f t="shared" si="7"/>
        <v>0</v>
      </c>
      <c r="H33" s="347">
        <f t="shared" si="7"/>
        <v>0</v>
      </c>
      <c r="I33" s="347">
        <f t="shared" si="7"/>
        <v>0</v>
      </c>
    </row>
    <row r="34" spans="1:102" ht="21.5" customHeight="1" thickBot="1">
      <c r="A34" s="690" t="s">
        <v>267</v>
      </c>
      <c r="B34" s="690"/>
      <c r="C34" s="349">
        <f>J12*(1+'Property Cash Flow'!F29)</f>
        <v>0</v>
      </c>
      <c r="D34" s="349">
        <f>C34*(1+'Property Cash Flow'!F29)</f>
        <v>0</v>
      </c>
      <c r="E34" s="349">
        <f>D34*(1+'Property Cash Flow'!F29)</f>
        <v>0</v>
      </c>
      <c r="F34" s="349">
        <f>E34*(1+'Property Cash Flow'!F29)</f>
        <v>0</v>
      </c>
      <c r="G34" s="349">
        <f>F34*(1+'Property Cash Flow'!F29)</f>
        <v>0</v>
      </c>
      <c r="H34" s="349">
        <f>G34*(1+'Property Cash Flow'!F29)</f>
        <v>0</v>
      </c>
      <c r="I34" s="349">
        <f>H34*(1+'Property Cash Flow'!F29)</f>
        <v>0</v>
      </c>
    </row>
    <row r="35" spans="1:102" s="316" customFormat="1" ht="20" customHeight="1">
      <c r="A35" s="694" t="s">
        <v>394</v>
      </c>
      <c r="B35" s="694"/>
      <c r="C35" s="336">
        <f>SUM(C33:C34)</f>
        <v>0</v>
      </c>
      <c r="D35" s="336">
        <f t="shared" ref="D35:I35" si="8">SUM(D33:D34)</f>
        <v>0</v>
      </c>
      <c r="E35" s="336">
        <f t="shared" si="8"/>
        <v>0</v>
      </c>
      <c r="F35" s="336">
        <f t="shared" si="8"/>
        <v>0</v>
      </c>
      <c r="G35" s="336">
        <f t="shared" si="8"/>
        <v>0</v>
      </c>
      <c r="H35" s="336">
        <f t="shared" si="8"/>
        <v>0</v>
      </c>
      <c r="I35" s="336">
        <f t="shared" si="8"/>
        <v>0</v>
      </c>
      <c r="J35" s="331"/>
      <c r="K35" s="309"/>
      <c r="L35" s="309"/>
      <c r="M35" s="309"/>
      <c r="N35" s="309"/>
      <c r="O35" s="309"/>
      <c r="P35" s="309"/>
      <c r="Q35" s="309"/>
      <c r="R35" s="309"/>
      <c r="S35" s="309"/>
      <c r="T35" s="309"/>
      <c r="U35" s="309"/>
      <c r="V35" s="309"/>
      <c r="W35" s="309"/>
      <c r="X35" s="309"/>
      <c r="Y35" s="309"/>
      <c r="Z35" s="309"/>
      <c r="AA35" s="309"/>
      <c r="AB35" s="309"/>
      <c r="AC35" s="309"/>
      <c r="AD35" s="309"/>
      <c r="AE35" s="309"/>
      <c r="AF35" s="309"/>
      <c r="AG35" s="309"/>
      <c r="AH35" s="309"/>
      <c r="AI35" s="309"/>
      <c r="AJ35" s="309"/>
      <c r="AK35" s="309"/>
      <c r="AL35" s="309"/>
      <c r="AM35" s="309"/>
      <c r="AN35" s="309"/>
      <c r="AO35" s="309"/>
      <c r="AP35" s="309"/>
      <c r="AQ35" s="309"/>
      <c r="AR35" s="309"/>
      <c r="AS35" s="309"/>
      <c r="AT35" s="309"/>
      <c r="AU35" s="309"/>
      <c r="AV35" s="309"/>
      <c r="AW35" s="309"/>
      <c r="AX35" s="309"/>
      <c r="AY35" s="309"/>
      <c r="AZ35" s="309"/>
      <c r="BA35" s="309"/>
      <c r="BB35" s="309"/>
      <c r="BC35" s="309"/>
      <c r="BD35" s="309"/>
      <c r="BE35" s="309"/>
      <c r="BF35" s="309"/>
      <c r="BG35" s="309"/>
      <c r="BH35" s="309"/>
      <c r="BI35" s="309"/>
      <c r="BJ35" s="309"/>
      <c r="BK35" s="309"/>
      <c r="BL35" s="309"/>
      <c r="BM35" s="309"/>
      <c r="BN35" s="309"/>
      <c r="BO35" s="309"/>
      <c r="BP35" s="309"/>
      <c r="BQ35" s="309"/>
      <c r="BR35" s="309"/>
      <c r="BS35" s="309"/>
      <c r="BT35" s="309"/>
      <c r="BU35" s="309"/>
      <c r="BV35" s="309"/>
      <c r="BW35" s="309"/>
      <c r="BX35" s="309"/>
      <c r="BY35" s="309"/>
      <c r="BZ35" s="309"/>
      <c r="CA35" s="309"/>
      <c r="CB35" s="309"/>
      <c r="CC35" s="309"/>
      <c r="CD35" s="309"/>
      <c r="CE35" s="309"/>
      <c r="CF35" s="309"/>
      <c r="CG35" s="309"/>
      <c r="CH35" s="309"/>
      <c r="CI35" s="309"/>
      <c r="CJ35" s="309"/>
      <c r="CK35" s="309"/>
      <c r="CL35" s="309"/>
      <c r="CM35" s="309"/>
      <c r="CN35" s="309"/>
    </row>
    <row r="36" spans="1:102" ht="10" customHeight="1">
      <c r="A36" s="695"/>
      <c r="B36" s="695"/>
      <c r="C36" s="695"/>
      <c r="D36" s="695"/>
      <c r="E36" s="695"/>
      <c r="F36" s="695"/>
      <c r="G36" s="695"/>
      <c r="H36" s="695"/>
      <c r="I36" s="695"/>
    </row>
    <row r="37" spans="1:102" s="318" customFormat="1" ht="20" customHeight="1">
      <c r="A37" s="696" t="s">
        <v>268</v>
      </c>
      <c r="B37" s="696"/>
      <c r="C37" s="329">
        <f>J15*(1+'Property Cash Flow'!F30)</f>
        <v>0</v>
      </c>
      <c r="D37" s="329">
        <f>C37*(1+'Property Cash Flow'!F30)</f>
        <v>0</v>
      </c>
      <c r="E37" s="329">
        <f>D37*(1+'Property Cash Flow'!F30)</f>
        <v>0</v>
      </c>
      <c r="F37" s="329">
        <f>E37*(1+'Property Cash Flow'!F30)</f>
        <v>0</v>
      </c>
      <c r="G37" s="329">
        <f>F37*(1+'Property Cash Flow'!F30)</f>
        <v>0</v>
      </c>
      <c r="H37" s="329">
        <f>G37*(1+'Property Cash Flow'!F30)</f>
        <v>0</v>
      </c>
      <c r="I37" s="329">
        <f>H37*(1+'Property Cash Flow'!F30)</f>
        <v>0</v>
      </c>
      <c r="J37" s="331"/>
      <c r="CO37" s="316"/>
      <c r="CP37" s="316"/>
      <c r="CQ37" s="316"/>
      <c r="CR37" s="316"/>
      <c r="CS37" s="316"/>
      <c r="CT37" s="316"/>
      <c r="CU37" s="316"/>
      <c r="CV37" s="316"/>
      <c r="CW37" s="316"/>
      <c r="CX37" s="316"/>
    </row>
    <row r="38" spans="1:102" ht="20" customHeight="1">
      <c r="A38" s="697" t="s">
        <v>269</v>
      </c>
      <c r="B38" s="697"/>
      <c r="C38" s="333">
        <f>J16*(1+'Property Cash Flow'!F31)</f>
        <v>0</v>
      </c>
      <c r="D38" s="333">
        <f>+C38*(1+'Property Cash Flow'!F31)</f>
        <v>0</v>
      </c>
      <c r="E38" s="333">
        <f>+D38*(1+'Property Cash Flow'!F31)</f>
        <v>0</v>
      </c>
      <c r="F38" s="333">
        <f>+E38*(1+'Property Cash Flow'!F31)</f>
        <v>0</v>
      </c>
      <c r="G38" s="333">
        <f>+F38*(1+'Property Cash Flow'!F31)</f>
        <v>0</v>
      </c>
      <c r="H38" s="333">
        <f>+G38*(1+'Property Cash Flow'!F31)</f>
        <v>0</v>
      </c>
      <c r="I38" s="333">
        <f>+H38*(1+'Property Cash Flow'!F31)</f>
        <v>0</v>
      </c>
      <c r="J38" s="334"/>
      <c r="K38" s="318"/>
    </row>
    <row r="39" spans="1:102" s="318" customFormat="1" ht="10" customHeight="1">
      <c r="A39" s="698"/>
      <c r="B39" s="698"/>
      <c r="C39" s="698"/>
      <c r="D39" s="698"/>
      <c r="E39" s="698"/>
      <c r="F39" s="698"/>
      <c r="G39" s="698"/>
      <c r="H39" s="698"/>
      <c r="I39" s="698"/>
      <c r="J39" s="331"/>
      <c r="CO39" s="316"/>
      <c r="CP39" s="316"/>
      <c r="CQ39" s="316"/>
      <c r="CR39" s="316"/>
      <c r="CS39" s="316"/>
      <c r="CT39" s="316"/>
      <c r="CU39" s="316"/>
      <c r="CV39" s="316"/>
      <c r="CW39" s="316"/>
      <c r="CX39" s="316"/>
    </row>
    <row r="40" spans="1:102" s="318" customFormat="1" ht="20" customHeight="1">
      <c r="A40" s="696" t="s">
        <v>231</v>
      </c>
      <c r="B40" s="696"/>
      <c r="C40" s="329">
        <f>+C35-C37-C38</f>
        <v>0</v>
      </c>
      <c r="D40" s="329">
        <f t="shared" ref="D40:I40" si="9">+D35-D37-D38</f>
        <v>0</v>
      </c>
      <c r="E40" s="329">
        <f t="shared" si="9"/>
        <v>0</v>
      </c>
      <c r="F40" s="329">
        <f t="shared" si="9"/>
        <v>0</v>
      </c>
      <c r="G40" s="329">
        <f t="shared" si="9"/>
        <v>0</v>
      </c>
      <c r="H40" s="329">
        <f t="shared" si="9"/>
        <v>0</v>
      </c>
      <c r="I40" s="329">
        <f t="shared" si="9"/>
        <v>0</v>
      </c>
      <c r="J40" s="331"/>
      <c r="CO40" s="316"/>
      <c r="CP40" s="316"/>
      <c r="CQ40" s="316"/>
      <c r="CR40" s="316"/>
      <c r="CS40" s="316"/>
      <c r="CT40" s="316"/>
      <c r="CU40" s="316"/>
      <c r="CV40" s="316"/>
      <c r="CW40" s="316"/>
      <c r="CX40" s="316"/>
    </row>
    <row r="41" spans="1:102" s="318" customFormat="1" ht="20" customHeight="1">
      <c r="A41" s="699" t="s">
        <v>270</v>
      </c>
      <c r="B41" s="700"/>
      <c r="C41" s="329">
        <f>J19</f>
        <v>0</v>
      </c>
      <c r="D41" s="329">
        <f t="shared" ref="D41:I41" si="10">C41</f>
        <v>0</v>
      </c>
      <c r="E41" s="329">
        <f t="shared" si="10"/>
        <v>0</v>
      </c>
      <c r="F41" s="329">
        <f t="shared" si="10"/>
        <v>0</v>
      </c>
      <c r="G41" s="329">
        <f t="shared" si="10"/>
        <v>0</v>
      </c>
      <c r="H41" s="329">
        <f t="shared" si="10"/>
        <v>0</v>
      </c>
      <c r="I41" s="329">
        <f t="shared" si="10"/>
        <v>0</v>
      </c>
      <c r="J41" s="331"/>
      <c r="CO41" s="316"/>
      <c r="CP41" s="316"/>
      <c r="CQ41" s="316"/>
      <c r="CR41" s="316"/>
      <c r="CS41" s="316"/>
      <c r="CT41" s="316"/>
      <c r="CU41" s="316"/>
      <c r="CV41" s="316"/>
      <c r="CW41" s="316"/>
      <c r="CX41" s="316"/>
    </row>
    <row r="42" spans="1:102" s="321" customFormat="1" ht="20" customHeight="1">
      <c r="A42" s="696" t="s">
        <v>271</v>
      </c>
      <c r="B42" s="696"/>
      <c r="C42" s="165">
        <f>C20</f>
        <v>0</v>
      </c>
      <c r="D42" s="165">
        <f>C42</f>
        <v>0</v>
      </c>
      <c r="E42" s="165">
        <f>C42</f>
        <v>0</v>
      </c>
      <c r="F42" s="165">
        <f>C42</f>
        <v>0</v>
      </c>
      <c r="G42" s="165">
        <f>C42</f>
        <v>0</v>
      </c>
      <c r="H42" s="165">
        <f>C42</f>
        <v>0</v>
      </c>
      <c r="I42" s="165">
        <f>C42</f>
        <v>0</v>
      </c>
      <c r="J42" s="335"/>
      <c r="K42" s="318"/>
      <c r="L42" s="318"/>
      <c r="M42" s="318"/>
      <c r="N42" s="318"/>
      <c r="O42" s="318"/>
      <c r="P42" s="318"/>
      <c r="Q42" s="318"/>
      <c r="R42" s="318"/>
      <c r="S42" s="318"/>
      <c r="T42" s="318"/>
      <c r="U42" s="318"/>
      <c r="V42" s="318"/>
      <c r="W42" s="318"/>
      <c r="X42" s="318"/>
      <c r="Y42" s="318"/>
      <c r="Z42" s="318"/>
      <c r="AA42" s="318"/>
      <c r="AB42" s="318"/>
      <c r="AC42" s="318"/>
      <c r="AD42" s="318"/>
      <c r="AE42" s="318"/>
      <c r="AF42" s="318"/>
      <c r="AG42" s="318"/>
      <c r="AH42" s="318"/>
      <c r="AI42" s="318"/>
      <c r="AJ42" s="318"/>
      <c r="AK42" s="318"/>
      <c r="AL42" s="318"/>
      <c r="AM42" s="318"/>
      <c r="AN42" s="318"/>
      <c r="AO42" s="318"/>
      <c r="AP42" s="318"/>
      <c r="AQ42" s="318"/>
      <c r="AR42" s="318"/>
      <c r="AS42" s="318"/>
      <c r="AT42" s="318"/>
      <c r="AU42" s="318"/>
      <c r="AV42" s="318"/>
      <c r="AW42" s="318"/>
      <c r="AX42" s="318"/>
      <c r="AY42" s="318"/>
      <c r="AZ42" s="318"/>
      <c r="BA42" s="318"/>
      <c r="BB42" s="318"/>
      <c r="BC42" s="318"/>
      <c r="BD42" s="318"/>
      <c r="BE42" s="318"/>
      <c r="BF42" s="318"/>
      <c r="BG42" s="318"/>
      <c r="BH42" s="318"/>
      <c r="BI42" s="318"/>
      <c r="BJ42" s="318"/>
      <c r="BK42" s="318"/>
      <c r="BL42" s="318"/>
      <c r="BM42" s="318"/>
      <c r="BN42" s="318"/>
      <c r="BO42" s="318"/>
      <c r="BP42" s="318"/>
      <c r="BQ42" s="318"/>
      <c r="BR42" s="318"/>
      <c r="BS42" s="318"/>
      <c r="BT42" s="318"/>
      <c r="BU42" s="318"/>
      <c r="BV42" s="318"/>
      <c r="BW42" s="318"/>
      <c r="BX42" s="318"/>
      <c r="BY42" s="318"/>
      <c r="BZ42" s="318"/>
      <c r="CA42" s="318"/>
      <c r="CB42" s="318"/>
      <c r="CC42" s="318"/>
      <c r="CD42" s="318"/>
      <c r="CE42" s="318"/>
      <c r="CF42" s="318"/>
      <c r="CG42" s="318"/>
      <c r="CH42" s="318"/>
      <c r="CI42" s="318"/>
      <c r="CJ42" s="318"/>
      <c r="CK42" s="318"/>
      <c r="CL42" s="318"/>
      <c r="CM42" s="318"/>
      <c r="CN42" s="318"/>
      <c r="CO42" s="320"/>
      <c r="CP42" s="320"/>
      <c r="CQ42" s="320"/>
      <c r="CR42" s="320"/>
      <c r="CS42" s="320"/>
      <c r="CT42" s="320"/>
      <c r="CU42" s="320"/>
      <c r="CV42" s="320"/>
      <c r="CW42" s="320"/>
      <c r="CX42" s="320"/>
    </row>
    <row r="43" spans="1:102" s="321" customFormat="1" ht="20" customHeight="1" thickBot="1">
      <c r="A43" s="683" t="s">
        <v>272</v>
      </c>
      <c r="B43" s="683"/>
      <c r="C43" s="332">
        <f>C40-C41-C42</f>
        <v>0</v>
      </c>
      <c r="D43" s="332">
        <f t="shared" ref="D43:I43" si="11">D40-D41-D42</f>
        <v>0</v>
      </c>
      <c r="E43" s="332">
        <f t="shared" si="11"/>
        <v>0</v>
      </c>
      <c r="F43" s="332">
        <f t="shared" si="11"/>
        <v>0</v>
      </c>
      <c r="G43" s="332">
        <f t="shared" si="11"/>
        <v>0</v>
      </c>
      <c r="H43" s="332">
        <f t="shared" si="11"/>
        <v>0</v>
      </c>
      <c r="I43" s="332">
        <f t="shared" si="11"/>
        <v>0</v>
      </c>
      <c r="J43" s="335"/>
      <c r="K43" s="318"/>
      <c r="L43" s="318"/>
      <c r="M43" s="318"/>
      <c r="N43" s="318"/>
      <c r="O43" s="318"/>
      <c r="P43" s="318"/>
      <c r="Q43" s="318"/>
      <c r="R43" s="318"/>
      <c r="S43" s="318"/>
      <c r="T43" s="318"/>
      <c r="U43" s="318"/>
      <c r="V43" s="318"/>
      <c r="W43" s="318"/>
      <c r="X43" s="318"/>
      <c r="Y43" s="318"/>
      <c r="Z43" s="318"/>
      <c r="AA43" s="318"/>
      <c r="AB43" s="318"/>
      <c r="AC43" s="318"/>
      <c r="AD43" s="318"/>
      <c r="AE43" s="318"/>
      <c r="AF43" s="318"/>
      <c r="AG43" s="318"/>
      <c r="AH43" s="318"/>
      <c r="AI43" s="318"/>
      <c r="AJ43" s="318"/>
      <c r="AK43" s="318"/>
      <c r="AL43" s="318"/>
      <c r="AM43" s="318"/>
      <c r="AN43" s="318"/>
      <c r="AO43" s="318"/>
      <c r="AP43" s="318"/>
      <c r="AQ43" s="318"/>
      <c r="AR43" s="318"/>
      <c r="AS43" s="318"/>
      <c r="AT43" s="318"/>
      <c r="AU43" s="318"/>
      <c r="AV43" s="318"/>
      <c r="AW43" s="318"/>
      <c r="AX43" s="318"/>
      <c r="AY43" s="318"/>
      <c r="AZ43" s="318"/>
      <c r="BA43" s="318"/>
      <c r="BB43" s="318"/>
      <c r="BC43" s="318"/>
      <c r="BD43" s="318"/>
      <c r="BE43" s="318"/>
      <c r="BF43" s="318"/>
      <c r="BG43" s="318"/>
      <c r="BH43" s="318"/>
      <c r="BI43" s="318"/>
      <c r="BJ43" s="318"/>
      <c r="BK43" s="318"/>
      <c r="BL43" s="318"/>
      <c r="BM43" s="318"/>
      <c r="BN43" s="318"/>
      <c r="BO43" s="318"/>
      <c r="BP43" s="318"/>
      <c r="BQ43" s="318"/>
      <c r="BR43" s="318"/>
      <c r="BS43" s="318"/>
      <c r="BT43" s="318"/>
      <c r="BU43" s="318"/>
      <c r="BV43" s="318"/>
      <c r="BW43" s="318"/>
      <c r="BX43" s="318"/>
      <c r="BY43" s="318"/>
      <c r="BZ43" s="318"/>
      <c r="CA43" s="318"/>
      <c r="CB43" s="318"/>
      <c r="CC43" s="318"/>
      <c r="CD43" s="318"/>
      <c r="CE43" s="318"/>
      <c r="CF43" s="318"/>
      <c r="CG43" s="318"/>
      <c r="CH43" s="318"/>
      <c r="CI43" s="318"/>
      <c r="CJ43" s="318"/>
      <c r="CK43" s="318"/>
      <c r="CL43" s="318"/>
      <c r="CM43" s="318"/>
      <c r="CN43" s="318"/>
      <c r="CO43" s="320"/>
      <c r="CP43" s="320"/>
      <c r="CQ43" s="320"/>
      <c r="CR43" s="320"/>
      <c r="CS43" s="320"/>
      <c r="CT43" s="320"/>
      <c r="CU43" s="320"/>
      <c r="CV43" s="320"/>
      <c r="CW43" s="320"/>
      <c r="CX43" s="320"/>
    </row>
    <row r="44" spans="1:102" s="321" customFormat="1" ht="20" customHeight="1" thickTop="1">
      <c r="A44" s="691" t="s">
        <v>273</v>
      </c>
      <c r="B44" s="692"/>
      <c r="C44" s="336">
        <f>C43+J22</f>
        <v>0</v>
      </c>
      <c r="D44" s="336">
        <f t="shared" ref="D44:I44" si="12">D43+C44</f>
        <v>0</v>
      </c>
      <c r="E44" s="336">
        <f t="shared" si="12"/>
        <v>0</v>
      </c>
      <c r="F44" s="336">
        <f t="shared" si="12"/>
        <v>0</v>
      </c>
      <c r="G44" s="336">
        <f t="shared" si="12"/>
        <v>0</v>
      </c>
      <c r="H44" s="336">
        <f t="shared" si="12"/>
        <v>0</v>
      </c>
      <c r="I44" s="336">
        <f t="shared" si="12"/>
        <v>0</v>
      </c>
      <c r="J44" s="335"/>
      <c r="K44" s="318"/>
      <c r="L44" s="318"/>
      <c r="M44" s="318"/>
      <c r="N44" s="318"/>
      <c r="O44" s="318"/>
      <c r="P44" s="318"/>
      <c r="Q44" s="318"/>
      <c r="R44" s="318"/>
      <c r="S44" s="318"/>
      <c r="T44" s="318"/>
      <c r="U44" s="318"/>
      <c r="V44" s="318"/>
      <c r="W44" s="318"/>
      <c r="X44" s="318"/>
      <c r="Y44" s="318"/>
      <c r="Z44" s="318"/>
      <c r="AA44" s="318"/>
      <c r="AB44" s="318"/>
      <c r="AC44" s="318"/>
      <c r="AD44" s="318"/>
      <c r="AE44" s="318"/>
      <c r="AF44" s="318"/>
      <c r="AG44" s="318"/>
      <c r="AH44" s="318"/>
      <c r="AI44" s="318"/>
      <c r="AJ44" s="318"/>
      <c r="AK44" s="318"/>
      <c r="AL44" s="318"/>
      <c r="AM44" s="318"/>
      <c r="AN44" s="318"/>
      <c r="AO44" s="318"/>
      <c r="AP44" s="318"/>
      <c r="AQ44" s="318"/>
      <c r="AR44" s="318"/>
      <c r="AS44" s="318"/>
      <c r="AT44" s="318"/>
      <c r="AU44" s="318"/>
      <c r="AV44" s="318"/>
      <c r="AW44" s="318"/>
      <c r="AX44" s="318"/>
      <c r="AY44" s="318"/>
      <c r="AZ44" s="318"/>
      <c r="BA44" s="318"/>
      <c r="BB44" s="318"/>
      <c r="BC44" s="318"/>
      <c r="BD44" s="318"/>
      <c r="BE44" s="318"/>
      <c r="BF44" s="318"/>
      <c r="BG44" s="318"/>
      <c r="BH44" s="318"/>
      <c r="BI44" s="318"/>
      <c r="BJ44" s="318"/>
      <c r="BK44" s="318"/>
      <c r="BL44" s="318"/>
      <c r="BM44" s="318"/>
      <c r="BN44" s="318"/>
      <c r="BO44" s="318"/>
      <c r="BP44" s="318"/>
      <c r="BQ44" s="318"/>
      <c r="BR44" s="318"/>
      <c r="BS44" s="318"/>
      <c r="BT44" s="318"/>
      <c r="BU44" s="318"/>
      <c r="BV44" s="318"/>
      <c r="BW44" s="318"/>
      <c r="BX44" s="318"/>
      <c r="BY44" s="318"/>
      <c r="BZ44" s="318"/>
      <c r="CA44" s="318"/>
      <c r="CB44" s="318"/>
      <c r="CC44" s="318"/>
      <c r="CD44" s="318"/>
      <c r="CE44" s="318"/>
      <c r="CF44" s="318"/>
      <c r="CG44" s="318"/>
      <c r="CH44" s="318"/>
      <c r="CI44" s="318"/>
      <c r="CJ44" s="318"/>
      <c r="CK44" s="318"/>
      <c r="CL44" s="318"/>
      <c r="CM44" s="318"/>
      <c r="CN44" s="318"/>
      <c r="CO44" s="320"/>
      <c r="CP44" s="320"/>
      <c r="CQ44" s="320"/>
      <c r="CR44" s="320"/>
      <c r="CS44" s="320"/>
      <c r="CT44" s="320"/>
      <c r="CU44" s="320"/>
      <c r="CV44" s="320"/>
      <c r="CW44" s="320"/>
      <c r="CX44" s="320"/>
    </row>
    <row r="45" spans="1:102" ht="10" customHeight="1">
      <c r="A45" s="337"/>
      <c r="B45" s="338"/>
      <c r="C45" s="339"/>
      <c r="D45" s="339"/>
      <c r="E45" s="339"/>
      <c r="F45" s="339"/>
      <c r="G45" s="339"/>
      <c r="H45" s="339"/>
      <c r="I45" s="339"/>
      <c r="J45" s="330"/>
      <c r="CO45" s="315"/>
      <c r="CP45" s="315"/>
      <c r="CQ45" s="315"/>
      <c r="CR45" s="315"/>
      <c r="CS45" s="315"/>
      <c r="CT45" s="315"/>
      <c r="CU45" s="315"/>
      <c r="CV45" s="315"/>
      <c r="CW45" s="315"/>
      <c r="CX45" s="315"/>
    </row>
    <row r="46" spans="1:102" s="318" customFormat="1" ht="20" customHeight="1">
      <c r="A46" s="683" t="s">
        <v>233</v>
      </c>
      <c r="B46" s="683"/>
      <c r="C46" s="323" t="e">
        <f>C40/(C41+C42)</f>
        <v>#DIV/0!</v>
      </c>
      <c r="D46" s="323" t="e">
        <f t="shared" ref="D46:I46" si="13">D40/(D41+D42)</f>
        <v>#DIV/0!</v>
      </c>
      <c r="E46" s="323" t="e">
        <f t="shared" si="13"/>
        <v>#DIV/0!</v>
      </c>
      <c r="F46" s="323" t="e">
        <f t="shared" si="13"/>
        <v>#DIV/0!</v>
      </c>
      <c r="G46" s="323" t="e">
        <f t="shared" si="13"/>
        <v>#DIV/0!</v>
      </c>
      <c r="H46" s="323" t="e">
        <f t="shared" si="13"/>
        <v>#DIV/0!</v>
      </c>
      <c r="I46" s="323" t="e">
        <f t="shared" si="13"/>
        <v>#DIV/0!</v>
      </c>
      <c r="J46" s="331"/>
      <c r="CO46" s="316"/>
      <c r="CP46" s="316"/>
      <c r="CQ46" s="316"/>
      <c r="CR46" s="316"/>
      <c r="CS46" s="316"/>
      <c r="CT46" s="316"/>
      <c r="CU46" s="316"/>
      <c r="CV46" s="316"/>
      <c r="CW46" s="316"/>
      <c r="CX46" s="316"/>
    </row>
    <row r="47" spans="1:102" ht="20" customHeight="1">
      <c r="A47" s="691" t="s">
        <v>274</v>
      </c>
      <c r="B47" s="693"/>
      <c r="C47" s="325" t="e">
        <f>AVERAGE(' 30-Yr. Annual Cash Flow '!C24:J24,' 30-Yr. Annual Cash Flow '!C46:I46,'30-Yr. Annual Cash Flow Cont.'!C24,D24,E24,F24,G24,H24,I24,C46)</f>
        <v>#DIV/0!</v>
      </c>
      <c r="D47" s="325" t="e">
        <f>AVERAGE(' 30-Yr. Annual Cash Flow '!C24:J24,' 30-Yr. Annual Cash Flow '!C46:I46,'30-Yr. Annual Cash Flow Cont.'!C24,D24,E24,F24,G24,H24,I24,C46,D46)</f>
        <v>#DIV/0!</v>
      </c>
      <c r="E47" s="325" t="e">
        <f>AVERAGE(' 30-Yr. Annual Cash Flow '!C24:J24,' 30-Yr. Annual Cash Flow '!C46:I46,'30-Yr. Annual Cash Flow Cont.'!C24,D24,E24,F24,G24,H24,I24,C46,D46,E46)</f>
        <v>#DIV/0!</v>
      </c>
      <c r="F47" s="325" t="e">
        <f>AVERAGE(' 30-Yr. Annual Cash Flow '!C24:J24,' 30-Yr. Annual Cash Flow '!C46:I46,'30-Yr. Annual Cash Flow Cont.'!C24,D24,E24,F24,G24,H24,I24,C46,D46,E46,F46)</f>
        <v>#DIV/0!</v>
      </c>
      <c r="G47" s="325" t="e">
        <f>AVERAGE(' 30-Yr. Annual Cash Flow '!C24:J24,' 30-Yr. Annual Cash Flow '!C46:I46,'30-Yr. Annual Cash Flow Cont.'!C24,D24,E24,F24,G24,H24,I24,C46,D46,E46, F46, G46)</f>
        <v>#DIV/0!</v>
      </c>
      <c r="H47" s="325" t="e">
        <f>AVERAGE(' 30-Yr. Annual Cash Flow '!C24:J24,' 30-Yr. Annual Cash Flow '!C46:I46,'30-Yr. Annual Cash Flow Cont.'!C24,D24,E24,F24,G24,H24,I24,C46,D46,E46,F46,G46,H46)</f>
        <v>#DIV/0!</v>
      </c>
      <c r="I47" s="325" t="e">
        <f>AVERAGE(' 30-Yr. Annual Cash Flow '!C24:J24,' 30-Yr. Annual Cash Flow '!C46:I46,'30-Yr. Annual Cash Flow Cont.'!C24,D24,E24,F24,G24,H24,I24,C46,D46,E46,F46,G46,H46,I46)</f>
        <v>#DIV/0!</v>
      </c>
      <c r="J47" s="330"/>
      <c r="CO47" s="315"/>
      <c r="CP47" s="315"/>
      <c r="CQ47" s="315"/>
      <c r="CR47" s="315"/>
      <c r="CS47" s="315"/>
      <c r="CT47" s="315"/>
      <c r="CU47" s="315"/>
      <c r="CV47" s="315"/>
      <c r="CW47" s="315"/>
      <c r="CX47" s="315"/>
    </row>
  </sheetData>
  <sheetProtection algorithmName="SHA-512" hashValue="UcqfXtjk3Ys3TuBFnG+cUQdpHVrLU+Z6TenKHku6vyibFTpjQVdqefRuMLIHDhuWq3r2tykCHZeKUoHxBs7+PQ==" saltValue="QTuQqRfZfqkxCn+gVfziIQ==" spinCount="100000" sheet="1" selectLockedCells="1"/>
  <mergeCells count="43">
    <mergeCell ref="K8:K25"/>
    <mergeCell ref="A9:B9"/>
    <mergeCell ref="A10:B10"/>
    <mergeCell ref="A11:B11"/>
    <mergeCell ref="A13:B13"/>
    <mergeCell ref="A16:B16"/>
    <mergeCell ref="A18:B18"/>
    <mergeCell ref="A19:B19"/>
    <mergeCell ref="A20:B20"/>
    <mergeCell ref="A21:B21"/>
    <mergeCell ref="A22:B22"/>
    <mergeCell ref="A23:B23"/>
    <mergeCell ref="A34:B34"/>
    <mergeCell ref="A43:B43"/>
    <mergeCell ref="A44:B44"/>
    <mergeCell ref="A46:B46"/>
    <mergeCell ref="A47:B47"/>
    <mergeCell ref="A35:B35"/>
    <mergeCell ref="A36:I36"/>
    <mergeCell ref="A37:B37"/>
    <mergeCell ref="A38:B38"/>
    <mergeCell ref="A39:I39"/>
    <mergeCell ref="A40:B40"/>
    <mergeCell ref="A41:B41"/>
    <mergeCell ref="A42:B42"/>
    <mergeCell ref="A15:B15"/>
    <mergeCell ref="A29:B30"/>
    <mergeCell ref="A31:B31"/>
    <mergeCell ref="A32:B32"/>
    <mergeCell ref="A33:B33"/>
    <mergeCell ref="A24:B24"/>
    <mergeCell ref="A25:B25"/>
    <mergeCell ref="A28:J28"/>
    <mergeCell ref="C29:I29"/>
    <mergeCell ref="A1:J1"/>
    <mergeCell ref="A2:J2"/>
    <mergeCell ref="A3:J3"/>
    <mergeCell ref="A4:J4"/>
    <mergeCell ref="A12:B12"/>
    <mergeCell ref="C7:J7"/>
    <mergeCell ref="A8:B8"/>
    <mergeCell ref="A5:B7"/>
    <mergeCell ref="C5:J6"/>
  </mergeCells>
  <printOptions horizontalCentered="1"/>
  <pageMargins left="0.7" right="0.7" top="0.75" bottom="0.75" header="0.3" footer="0.3"/>
  <pageSetup scale="54" firstPageNumber="25" orientation="landscape" r:id="rId1"/>
  <headerFooter>
    <oddFooter>&amp;A</oddFooter>
  </headerFooter>
  <ignoredErrors>
    <ignoredError sqref="C20:J20 C42:I42" unlockedFormula="1"/>
    <ignoredError sqref="C12 C34:I34" formula="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63793A-EB48-4C69-B62B-88CF6F9BDD9F}">
  <sheetPr codeName="Sheet15">
    <pageSetUpPr fitToPage="1"/>
  </sheetPr>
  <dimension ref="A1:AV242"/>
  <sheetViews>
    <sheetView zoomScaleNormal="100" workbookViewId="0">
      <selection activeCell="M9" sqref="M9"/>
    </sheetView>
  </sheetViews>
  <sheetFormatPr defaultColWidth="8.6328125" defaultRowHeight="15.5"/>
  <cols>
    <col min="1" max="1" width="4" style="169" customWidth="1"/>
    <col min="2" max="2" width="2.453125" style="190" bestFit="1" customWidth="1"/>
    <col min="3" max="3" width="15.36328125" style="170" customWidth="1"/>
    <col min="4" max="11" width="7.6328125" style="170" customWidth="1"/>
    <col min="12" max="12" width="22" style="170" customWidth="1"/>
    <col min="13" max="48" width="8.6328125" style="169"/>
    <col min="49" max="16384" width="8.6328125" style="170"/>
  </cols>
  <sheetData>
    <row r="1" spans="1:48">
      <c r="A1" s="166"/>
      <c r="B1" s="167"/>
      <c r="C1" s="168"/>
      <c r="D1" s="168"/>
      <c r="E1" s="168"/>
      <c r="F1" s="168"/>
      <c r="G1" s="168"/>
      <c r="H1" s="168"/>
      <c r="I1" s="168"/>
      <c r="J1" s="168"/>
      <c r="K1" s="168"/>
      <c r="L1" s="168"/>
    </row>
    <row r="2" spans="1:48">
      <c r="A2" s="168"/>
      <c r="B2" s="167"/>
      <c r="C2" s="168"/>
      <c r="D2" s="168"/>
      <c r="E2" s="168"/>
      <c r="F2" s="168"/>
      <c r="G2" s="168"/>
      <c r="H2" s="168"/>
      <c r="I2" s="168"/>
      <c r="J2" s="168"/>
      <c r="K2" s="168"/>
      <c r="L2" s="168"/>
    </row>
    <row r="3" spans="1:48">
      <c r="A3" s="168"/>
      <c r="B3" s="167"/>
      <c r="C3" s="168"/>
      <c r="D3" s="168"/>
      <c r="E3" s="168"/>
      <c r="F3" s="168"/>
      <c r="G3" s="168"/>
      <c r="H3" s="168"/>
      <c r="I3" s="168"/>
      <c r="J3" s="168"/>
      <c r="K3" s="168"/>
      <c r="L3" s="168"/>
    </row>
    <row r="4" spans="1:48">
      <c r="A4" s="168"/>
      <c r="B4" s="167"/>
      <c r="C4" s="168"/>
      <c r="D4" s="168"/>
      <c r="E4" s="168"/>
      <c r="F4" s="168"/>
      <c r="G4" s="168"/>
      <c r="H4" s="168"/>
      <c r="I4" s="168"/>
      <c r="J4" s="168"/>
      <c r="K4" s="168"/>
      <c r="L4" s="168"/>
    </row>
    <row r="5" spans="1:48">
      <c r="A5" s="168"/>
      <c r="B5" s="167"/>
      <c r="C5" s="168"/>
      <c r="D5" s="168"/>
      <c r="E5" s="168"/>
      <c r="F5" s="168"/>
      <c r="G5" s="168"/>
      <c r="H5" s="168"/>
      <c r="I5" s="168"/>
      <c r="J5" s="168"/>
      <c r="K5" s="168"/>
      <c r="L5" s="168"/>
    </row>
    <row r="6" spans="1:48">
      <c r="A6" s="168"/>
      <c r="B6" s="167"/>
      <c r="C6" s="171"/>
      <c r="D6" s="168"/>
      <c r="E6" s="168"/>
      <c r="F6" s="168"/>
      <c r="G6" s="168"/>
      <c r="H6" s="168"/>
      <c r="I6" s="168"/>
      <c r="J6" s="168"/>
      <c r="K6" s="168"/>
      <c r="L6" s="168"/>
    </row>
    <row r="7" spans="1:48">
      <c r="A7" s="168"/>
      <c r="B7" s="167"/>
      <c r="C7" s="171"/>
      <c r="D7" s="168"/>
      <c r="E7" s="168"/>
      <c r="F7" s="168"/>
      <c r="G7" s="168"/>
      <c r="H7" s="168"/>
      <c r="I7" s="168"/>
      <c r="J7" s="168"/>
      <c r="K7" s="168"/>
      <c r="L7" s="168"/>
    </row>
    <row r="8" spans="1:48">
      <c r="A8" s="168"/>
      <c r="B8" s="167"/>
      <c r="C8" s="171"/>
      <c r="D8" s="168"/>
      <c r="E8" s="168"/>
      <c r="F8" s="168"/>
      <c r="G8" s="168"/>
      <c r="H8" s="168"/>
      <c r="I8" s="168"/>
      <c r="J8" s="168"/>
      <c r="K8" s="168"/>
      <c r="L8" s="168"/>
    </row>
    <row r="9" spans="1:48">
      <c r="A9" s="168"/>
      <c r="B9" s="167"/>
      <c r="C9" s="171"/>
      <c r="D9" s="168"/>
      <c r="E9" s="168"/>
      <c r="F9" s="168"/>
      <c r="G9" s="168"/>
      <c r="H9" s="168"/>
      <c r="I9" s="168"/>
      <c r="J9" s="168"/>
      <c r="K9" s="168"/>
      <c r="L9" s="168"/>
    </row>
    <row r="10" spans="1:48">
      <c r="A10" s="168"/>
      <c r="B10" s="713" t="s">
        <v>304</v>
      </c>
      <c r="C10" s="713"/>
      <c r="D10" s="713"/>
      <c r="E10" s="713"/>
      <c r="F10" s="713"/>
      <c r="G10" s="713"/>
      <c r="H10" s="713"/>
      <c r="I10" s="713"/>
      <c r="J10" s="713"/>
      <c r="K10" s="713"/>
      <c r="L10" s="713"/>
    </row>
    <row r="11" spans="1:48" ht="20.149999999999999" customHeight="1">
      <c r="A11" s="168"/>
      <c r="B11" s="171"/>
      <c r="C11" s="171"/>
      <c r="D11" s="171"/>
      <c r="E11" s="171"/>
      <c r="F11" s="171"/>
      <c r="G11" s="171"/>
      <c r="H11" s="171"/>
      <c r="I11" s="171"/>
      <c r="J11" s="171"/>
      <c r="K11" s="171"/>
      <c r="L11" s="171"/>
    </row>
    <row r="12" spans="1:48" ht="20" customHeight="1">
      <c r="A12" s="168"/>
      <c r="B12" s="714" t="s">
        <v>305</v>
      </c>
      <c r="C12" s="714"/>
      <c r="D12" s="710"/>
      <c r="E12" s="710"/>
      <c r="F12" s="710"/>
      <c r="G12" s="710"/>
      <c r="H12" s="710"/>
      <c r="I12" s="710"/>
      <c r="J12" s="710"/>
      <c r="K12" s="710"/>
      <c r="L12" s="710"/>
    </row>
    <row r="13" spans="1:48" ht="20.149999999999999" customHeight="1">
      <c r="A13" s="168"/>
      <c r="B13" s="172"/>
      <c r="C13" s="173"/>
      <c r="D13" s="174"/>
      <c r="E13" s="174"/>
      <c r="F13" s="174"/>
      <c r="G13" s="174"/>
      <c r="H13" s="174"/>
      <c r="I13" s="174"/>
      <c r="J13" s="174"/>
      <c r="K13" s="174"/>
      <c r="L13" s="174"/>
    </row>
    <row r="14" spans="1:48" s="177" customFormat="1" ht="20" customHeight="1">
      <c r="A14" s="175"/>
      <c r="B14" s="715" t="s">
        <v>306</v>
      </c>
      <c r="C14" s="715"/>
      <c r="D14" s="710"/>
      <c r="E14" s="710"/>
      <c r="F14" s="710"/>
      <c r="G14" s="710"/>
      <c r="H14" s="710"/>
      <c r="I14" s="710"/>
      <c r="J14" s="710"/>
      <c r="K14" s="710"/>
      <c r="L14" s="710"/>
      <c r="M14" s="176"/>
      <c r="N14" s="176"/>
      <c r="O14" s="176"/>
      <c r="P14" s="176"/>
      <c r="Q14" s="176"/>
      <c r="R14" s="176"/>
      <c r="S14" s="176"/>
      <c r="T14" s="176"/>
      <c r="U14" s="176"/>
      <c r="V14" s="176"/>
      <c r="W14" s="176"/>
      <c r="X14" s="176"/>
      <c r="Y14" s="176"/>
      <c r="Z14" s="176"/>
      <c r="AA14" s="176"/>
      <c r="AB14" s="176"/>
      <c r="AC14" s="176"/>
      <c r="AD14" s="176"/>
      <c r="AE14" s="176"/>
      <c r="AF14" s="176"/>
      <c r="AG14" s="176"/>
      <c r="AH14" s="176"/>
      <c r="AI14" s="176"/>
      <c r="AJ14" s="176"/>
      <c r="AK14" s="176"/>
      <c r="AL14" s="176"/>
      <c r="AM14" s="176"/>
      <c r="AN14" s="176"/>
      <c r="AO14" s="176"/>
      <c r="AP14" s="176"/>
      <c r="AQ14" s="176"/>
      <c r="AR14" s="176"/>
      <c r="AS14" s="176"/>
      <c r="AT14" s="176"/>
      <c r="AU14" s="176"/>
      <c r="AV14" s="176"/>
    </row>
    <row r="15" spans="1:48" ht="20.149999999999999" customHeight="1">
      <c r="A15" s="168"/>
      <c r="B15" s="167"/>
      <c r="C15" s="178"/>
      <c r="D15" s="168"/>
      <c r="E15" s="168"/>
      <c r="F15" s="168"/>
      <c r="G15" s="168"/>
      <c r="H15" s="168"/>
      <c r="I15" s="168"/>
      <c r="J15" s="168"/>
      <c r="K15" s="168"/>
      <c r="L15" s="168"/>
    </row>
    <row r="16" spans="1:48" s="181" customFormat="1" ht="16.5" customHeight="1">
      <c r="A16" s="179"/>
      <c r="B16" s="709" t="s">
        <v>307</v>
      </c>
      <c r="C16" s="709"/>
      <c r="D16" s="709"/>
      <c r="E16" s="709"/>
      <c r="F16" s="709"/>
      <c r="G16" s="709"/>
      <c r="H16" s="709"/>
      <c r="I16" s="709"/>
      <c r="J16" s="709"/>
      <c r="K16" s="709"/>
      <c r="L16" s="709"/>
      <c r="M16" s="180"/>
      <c r="N16" s="180"/>
      <c r="O16" s="180"/>
      <c r="P16" s="180"/>
      <c r="Q16" s="180"/>
      <c r="R16" s="180"/>
      <c r="S16" s="180"/>
      <c r="T16" s="180"/>
      <c r="U16" s="180"/>
      <c r="V16" s="180"/>
      <c r="W16" s="180"/>
      <c r="X16" s="180"/>
      <c r="Y16" s="180"/>
      <c r="Z16" s="180"/>
      <c r="AA16" s="180"/>
      <c r="AB16" s="180"/>
      <c r="AC16" s="180"/>
      <c r="AD16" s="180"/>
      <c r="AE16" s="180"/>
      <c r="AF16" s="180"/>
      <c r="AG16" s="180"/>
      <c r="AH16" s="180"/>
      <c r="AI16" s="180"/>
      <c r="AJ16" s="180"/>
      <c r="AK16" s="180"/>
      <c r="AL16" s="180"/>
      <c r="AM16" s="180"/>
      <c r="AN16" s="180"/>
      <c r="AO16" s="180"/>
      <c r="AP16" s="180"/>
      <c r="AQ16" s="180"/>
      <c r="AR16" s="180"/>
      <c r="AS16" s="180"/>
      <c r="AT16" s="180"/>
      <c r="AU16" s="180"/>
      <c r="AV16" s="180"/>
    </row>
    <row r="17" spans="1:12" s="169" customFormat="1" ht="20.149999999999999" customHeight="1">
      <c r="A17" s="168"/>
      <c r="B17" s="167"/>
      <c r="C17" s="178"/>
      <c r="D17" s="168"/>
      <c r="E17" s="168"/>
      <c r="F17" s="168"/>
      <c r="G17" s="168"/>
      <c r="H17" s="168"/>
      <c r="I17" s="168"/>
      <c r="J17" s="168"/>
      <c r="K17" s="168"/>
      <c r="L17" s="168"/>
    </row>
    <row r="18" spans="1:12" s="169" customFormat="1" ht="58.75" customHeight="1">
      <c r="A18" s="168"/>
      <c r="B18" s="182" t="s">
        <v>308</v>
      </c>
      <c r="C18" s="716" t="s">
        <v>316</v>
      </c>
      <c r="D18" s="716"/>
      <c r="E18" s="716"/>
      <c r="F18" s="716"/>
      <c r="G18" s="716"/>
      <c r="H18" s="716"/>
      <c r="I18" s="716"/>
      <c r="J18" s="716"/>
      <c r="K18" s="716"/>
      <c r="L18" s="716"/>
    </row>
    <row r="19" spans="1:12" s="169" customFormat="1" ht="20.149999999999999" customHeight="1">
      <c r="A19" s="168"/>
      <c r="B19" s="184"/>
      <c r="C19" s="183"/>
      <c r="D19" s="183"/>
      <c r="E19" s="183"/>
      <c r="F19" s="183"/>
      <c r="G19" s="183"/>
      <c r="H19" s="183"/>
      <c r="I19" s="183"/>
      <c r="J19" s="183"/>
      <c r="K19" s="183"/>
      <c r="L19" s="183"/>
    </row>
    <row r="20" spans="1:12" s="169" customFormat="1" ht="66.75" customHeight="1">
      <c r="A20" s="168"/>
      <c r="B20" s="182" t="s">
        <v>309</v>
      </c>
      <c r="C20" s="716" t="s">
        <v>310</v>
      </c>
      <c r="D20" s="716"/>
      <c r="E20" s="716"/>
      <c r="F20" s="716"/>
      <c r="G20" s="716"/>
      <c r="H20" s="716"/>
      <c r="I20" s="716"/>
      <c r="J20" s="716"/>
      <c r="K20" s="716"/>
      <c r="L20" s="716"/>
    </row>
    <row r="21" spans="1:12" s="169" customFormat="1" ht="20.149999999999999" customHeight="1">
      <c r="A21" s="168"/>
      <c r="B21" s="185"/>
      <c r="C21" s="186"/>
      <c r="D21" s="179"/>
      <c r="E21" s="179"/>
      <c r="F21" s="179"/>
      <c r="G21" s="179"/>
      <c r="H21" s="179"/>
      <c r="I21" s="179"/>
      <c r="J21" s="179"/>
      <c r="K21" s="179"/>
      <c r="L21" s="179"/>
    </row>
    <row r="22" spans="1:12" s="169" customFormat="1" ht="18.75" customHeight="1">
      <c r="A22" s="168"/>
      <c r="B22" s="182" t="s">
        <v>311</v>
      </c>
      <c r="C22" s="716" t="s">
        <v>312</v>
      </c>
      <c r="D22" s="716"/>
      <c r="E22" s="716"/>
      <c r="F22" s="716"/>
      <c r="G22" s="716"/>
      <c r="H22" s="716"/>
      <c r="I22" s="716"/>
      <c r="J22" s="716"/>
      <c r="K22" s="716"/>
      <c r="L22" s="716"/>
    </row>
    <row r="23" spans="1:12" s="169" customFormat="1" ht="20.149999999999999" customHeight="1">
      <c r="A23" s="168"/>
      <c r="B23" s="167"/>
      <c r="C23" s="178"/>
      <c r="D23" s="168"/>
      <c r="E23" s="168"/>
      <c r="F23" s="168"/>
      <c r="G23" s="168"/>
      <c r="H23" s="168"/>
      <c r="I23" s="168"/>
      <c r="J23" s="168"/>
      <c r="K23" s="168"/>
      <c r="L23" s="168"/>
    </row>
    <row r="24" spans="1:12" s="169" customFormat="1" ht="20" customHeight="1">
      <c r="A24" s="168"/>
      <c r="B24" s="167"/>
      <c r="C24" s="710"/>
      <c r="D24" s="710"/>
      <c r="E24" s="710"/>
      <c r="F24" s="710"/>
      <c r="G24" s="710"/>
      <c r="H24" s="711"/>
      <c r="I24" s="711"/>
      <c r="J24" s="711"/>
      <c r="K24" s="711"/>
      <c r="L24" s="711"/>
    </row>
    <row r="25" spans="1:12" s="169" customFormat="1" ht="20.149999999999999" customHeight="1">
      <c r="A25" s="168"/>
      <c r="B25" s="167"/>
      <c r="C25" s="709" t="s">
        <v>317</v>
      </c>
      <c r="D25" s="709"/>
      <c r="E25" s="709"/>
      <c r="F25" s="709"/>
      <c r="G25" s="709"/>
      <c r="H25" s="168"/>
      <c r="I25" s="168"/>
      <c r="J25" s="168"/>
      <c r="K25" s="168"/>
      <c r="L25" s="168"/>
    </row>
    <row r="26" spans="1:12" s="169" customFormat="1" ht="20.149999999999999" customHeight="1">
      <c r="A26" s="168"/>
      <c r="B26" s="167"/>
      <c r="C26" s="168"/>
      <c r="D26" s="168"/>
      <c r="E26" s="168"/>
      <c r="F26" s="168"/>
      <c r="G26" s="168"/>
      <c r="H26" s="168"/>
      <c r="I26" s="168"/>
      <c r="J26" s="168"/>
      <c r="K26" s="168"/>
      <c r="L26" s="168"/>
    </row>
    <row r="27" spans="1:12" s="169" customFormat="1" ht="20" customHeight="1">
      <c r="A27" s="168"/>
      <c r="B27" s="167"/>
      <c r="C27" s="710"/>
      <c r="D27" s="710"/>
      <c r="E27" s="710"/>
      <c r="F27" s="710"/>
      <c r="G27" s="710"/>
      <c r="H27" s="711"/>
      <c r="I27" s="711"/>
      <c r="J27" s="711"/>
      <c r="K27" s="711"/>
      <c r="L27" s="711"/>
    </row>
    <row r="28" spans="1:12" s="169" customFormat="1" ht="20.149999999999999" customHeight="1">
      <c r="A28" s="168"/>
      <c r="B28" s="167"/>
      <c r="C28" s="709" t="s">
        <v>313</v>
      </c>
      <c r="D28" s="709"/>
      <c r="E28" s="709"/>
      <c r="F28" s="709"/>
      <c r="G28" s="709"/>
      <c r="H28" s="168"/>
      <c r="I28" s="168"/>
      <c r="J28" s="168"/>
      <c r="K28" s="168"/>
      <c r="L28" s="168"/>
    </row>
    <row r="29" spans="1:12" s="169" customFormat="1" ht="20.149999999999999" customHeight="1">
      <c r="A29" s="168"/>
      <c r="B29" s="167"/>
      <c r="C29" s="187"/>
      <c r="D29" s="187"/>
      <c r="E29" s="187"/>
      <c r="F29" s="187"/>
      <c r="G29" s="187"/>
      <c r="H29" s="168"/>
      <c r="I29" s="168"/>
      <c r="J29" s="168"/>
      <c r="K29" s="168"/>
      <c r="L29" s="168"/>
    </row>
    <row r="30" spans="1:12" s="169" customFormat="1" ht="20" customHeight="1">
      <c r="A30" s="168"/>
      <c r="B30" s="167"/>
      <c r="C30" s="710"/>
      <c r="D30" s="710"/>
      <c r="E30" s="710"/>
      <c r="F30" s="710"/>
      <c r="G30" s="710"/>
      <c r="H30" s="711"/>
      <c r="I30" s="711"/>
      <c r="J30" s="711"/>
      <c r="K30" s="711"/>
      <c r="L30" s="711"/>
    </row>
    <row r="31" spans="1:12" s="169" customFormat="1" ht="20.149999999999999" customHeight="1">
      <c r="A31" s="168"/>
      <c r="B31" s="167"/>
      <c r="C31" s="709" t="s">
        <v>314</v>
      </c>
      <c r="D31" s="709"/>
      <c r="E31" s="709"/>
      <c r="F31" s="709"/>
      <c r="G31" s="709"/>
      <c r="H31" s="168"/>
      <c r="I31" s="168"/>
      <c r="J31" s="168"/>
      <c r="K31" s="168"/>
      <c r="L31" s="168"/>
    </row>
    <row r="32" spans="1:12" s="169" customFormat="1" ht="20.149999999999999" customHeight="1">
      <c r="A32" s="168"/>
      <c r="B32" s="167"/>
      <c r="C32" s="187"/>
      <c r="D32" s="187"/>
      <c r="E32" s="187"/>
      <c r="F32" s="187"/>
      <c r="G32" s="187"/>
      <c r="H32" s="168"/>
      <c r="I32" s="168"/>
      <c r="J32" s="168"/>
      <c r="K32" s="168"/>
      <c r="L32" s="168"/>
    </row>
    <row r="33" spans="1:12" s="169" customFormat="1" ht="20" customHeight="1">
      <c r="A33" s="168"/>
      <c r="B33" s="167"/>
      <c r="C33" s="712"/>
      <c r="D33" s="712"/>
      <c r="E33" s="712"/>
      <c r="F33" s="712"/>
      <c r="G33" s="712"/>
      <c r="H33" s="711"/>
      <c r="I33" s="711"/>
      <c r="J33" s="711"/>
      <c r="K33" s="711"/>
      <c r="L33" s="711"/>
    </row>
    <row r="34" spans="1:12" s="169" customFormat="1" ht="20.149999999999999" customHeight="1">
      <c r="A34" s="168"/>
      <c r="B34" s="167"/>
      <c r="C34" s="709" t="s">
        <v>315</v>
      </c>
      <c r="D34" s="709"/>
      <c r="E34" s="709"/>
      <c r="F34" s="709"/>
      <c r="G34" s="709"/>
      <c r="H34" s="168"/>
      <c r="I34" s="168"/>
      <c r="J34" s="168"/>
      <c r="K34" s="168"/>
      <c r="L34" s="168"/>
    </row>
    <row r="35" spans="1:12" s="169" customFormat="1" ht="20.149999999999999" customHeight="1">
      <c r="A35" s="168"/>
      <c r="B35" s="167"/>
      <c r="H35" s="168"/>
      <c r="I35" s="168"/>
      <c r="J35" s="168"/>
      <c r="K35" s="168"/>
      <c r="L35" s="168"/>
    </row>
    <row r="36" spans="1:12" s="169" customFormat="1" ht="30" customHeight="1">
      <c r="A36" s="168"/>
      <c r="B36" s="167"/>
      <c r="C36" s="168"/>
      <c r="D36" s="168"/>
      <c r="E36" s="168"/>
      <c r="F36" s="168"/>
      <c r="G36" s="168"/>
      <c r="H36" s="168"/>
      <c r="I36" s="168"/>
      <c r="J36" s="168"/>
      <c r="K36" s="168"/>
      <c r="L36" s="168"/>
    </row>
    <row r="37" spans="1:12" s="169" customFormat="1">
      <c r="A37" s="168"/>
      <c r="B37" s="167"/>
      <c r="C37" s="168"/>
      <c r="D37" s="168"/>
      <c r="E37" s="168"/>
      <c r="F37" s="168"/>
      <c r="G37" s="168"/>
      <c r="H37" s="168"/>
      <c r="I37" s="168"/>
      <c r="J37" s="168"/>
      <c r="K37" s="168"/>
      <c r="L37" s="168"/>
    </row>
    <row r="38" spans="1:12" s="169" customFormat="1">
      <c r="A38" s="168"/>
      <c r="B38" s="167"/>
      <c r="C38" s="168"/>
      <c r="D38" s="168"/>
      <c r="E38" s="168"/>
      <c r="F38" s="168"/>
      <c r="G38" s="168"/>
      <c r="H38" s="168"/>
      <c r="I38" s="168"/>
      <c r="J38" s="168"/>
      <c r="K38" s="168"/>
      <c r="L38" s="168"/>
    </row>
    <row r="39" spans="1:12" s="169" customFormat="1">
      <c r="A39" s="168"/>
      <c r="B39" s="167"/>
      <c r="C39" s="168"/>
      <c r="D39" s="168"/>
      <c r="E39" s="168"/>
      <c r="F39" s="168"/>
      <c r="G39" s="168"/>
      <c r="H39" s="168"/>
      <c r="I39" s="168"/>
      <c r="J39" s="168"/>
      <c r="K39" s="168"/>
      <c r="L39" s="168"/>
    </row>
    <row r="40" spans="1:12" s="169" customFormat="1">
      <c r="A40" s="168"/>
      <c r="B40" s="167"/>
      <c r="C40" s="168"/>
      <c r="D40" s="168"/>
      <c r="E40" s="168"/>
      <c r="F40" s="168"/>
      <c r="G40" s="168"/>
      <c r="H40" s="168"/>
      <c r="I40" s="168"/>
      <c r="J40" s="168"/>
      <c r="K40" s="168"/>
      <c r="L40" s="168"/>
    </row>
    <row r="41" spans="1:12" s="169" customFormat="1">
      <c r="A41" s="168"/>
      <c r="B41" s="167"/>
      <c r="C41" s="168"/>
      <c r="D41" s="168"/>
      <c r="E41" s="168"/>
      <c r="F41" s="168"/>
      <c r="G41" s="168"/>
      <c r="H41" s="168"/>
      <c r="I41" s="168"/>
      <c r="J41" s="168"/>
      <c r="K41" s="168"/>
      <c r="L41" s="168"/>
    </row>
    <row r="42" spans="1:12" s="169" customFormat="1">
      <c r="A42" s="168"/>
      <c r="B42" s="167"/>
      <c r="C42" s="168"/>
      <c r="D42" s="168"/>
      <c r="E42" s="168"/>
      <c r="F42" s="168"/>
      <c r="G42" s="168"/>
      <c r="H42" s="168"/>
      <c r="I42" s="168"/>
      <c r="J42" s="168"/>
      <c r="K42" s="168"/>
      <c r="L42" s="168"/>
    </row>
    <row r="43" spans="1:12" s="169" customFormat="1">
      <c r="A43" s="168"/>
      <c r="B43" s="167"/>
      <c r="C43" s="168"/>
      <c r="D43" s="168"/>
      <c r="E43" s="168"/>
      <c r="F43" s="168"/>
      <c r="G43" s="168"/>
      <c r="H43" s="168"/>
      <c r="I43" s="168"/>
      <c r="J43" s="168"/>
      <c r="K43" s="168"/>
      <c r="L43" s="168"/>
    </row>
    <row r="44" spans="1:12" s="169" customFormat="1">
      <c r="B44" s="188"/>
    </row>
    <row r="45" spans="1:12" s="169" customFormat="1">
      <c r="B45" s="188"/>
    </row>
    <row r="46" spans="1:12" s="169" customFormat="1">
      <c r="A46" s="189"/>
      <c r="B46" s="188"/>
    </row>
    <row r="47" spans="1:12" s="169" customFormat="1">
      <c r="B47" s="188"/>
    </row>
    <row r="48" spans="1:12" s="169" customFormat="1">
      <c r="A48" s="189"/>
      <c r="B48" s="188"/>
    </row>
    <row r="49" spans="1:2" s="169" customFormat="1">
      <c r="B49" s="188"/>
    </row>
    <row r="50" spans="1:2" s="169" customFormat="1">
      <c r="A50" s="189"/>
      <c r="B50" s="188"/>
    </row>
    <row r="51" spans="1:2" s="169" customFormat="1">
      <c r="B51" s="188"/>
    </row>
    <row r="52" spans="1:2" s="169" customFormat="1">
      <c r="A52" s="189"/>
      <c r="B52" s="188"/>
    </row>
    <row r="53" spans="1:2" s="169" customFormat="1">
      <c r="B53" s="188"/>
    </row>
    <row r="54" spans="1:2" s="169" customFormat="1">
      <c r="B54" s="188"/>
    </row>
    <row r="55" spans="1:2" s="169" customFormat="1">
      <c r="B55" s="188"/>
    </row>
    <row r="56" spans="1:2" s="169" customFormat="1">
      <c r="B56" s="188"/>
    </row>
    <row r="57" spans="1:2" s="169" customFormat="1">
      <c r="B57" s="188"/>
    </row>
    <row r="58" spans="1:2" s="169" customFormat="1">
      <c r="B58" s="188"/>
    </row>
    <row r="59" spans="1:2" s="169" customFormat="1">
      <c r="B59" s="188"/>
    </row>
    <row r="60" spans="1:2" s="169" customFormat="1">
      <c r="B60" s="188"/>
    </row>
    <row r="61" spans="1:2" s="169" customFormat="1">
      <c r="B61" s="188"/>
    </row>
    <row r="62" spans="1:2" s="169" customFormat="1">
      <c r="B62" s="188"/>
    </row>
    <row r="63" spans="1:2" s="169" customFormat="1">
      <c r="B63" s="188"/>
    </row>
    <row r="64" spans="1:2" s="169" customFormat="1">
      <c r="B64" s="188"/>
    </row>
    <row r="65" spans="2:2" s="169" customFormat="1">
      <c r="B65" s="188"/>
    </row>
    <row r="66" spans="2:2" s="169" customFormat="1">
      <c r="B66" s="188"/>
    </row>
    <row r="67" spans="2:2" s="169" customFormat="1">
      <c r="B67" s="188"/>
    </row>
    <row r="68" spans="2:2" s="169" customFormat="1">
      <c r="B68" s="188"/>
    </row>
    <row r="69" spans="2:2" s="169" customFormat="1">
      <c r="B69" s="188"/>
    </row>
    <row r="70" spans="2:2" s="169" customFormat="1">
      <c r="B70" s="188"/>
    </row>
    <row r="71" spans="2:2" s="169" customFormat="1">
      <c r="B71" s="188"/>
    </row>
    <row r="72" spans="2:2" s="169" customFormat="1">
      <c r="B72" s="188"/>
    </row>
    <row r="73" spans="2:2" s="169" customFormat="1">
      <c r="B73" s="188"/>
    </row>
    <row r="74" spans="2:2" s="169" customFormat="1">
      <c r="B74" s="188"/>
    </row>
    <row r="75" spans="2:2" s="169" customFormat="1">
      <c r="B75" s="188"/>
    </row>
    <row r="76" spans="2:2" s="169" customFormat="1">
      <c r="B76" s="188"/>
    </row>
    <row r="77" spans="2:2" s="169" customFormat="1">
      <c r="B77" s="188"/>
    </row>
    <row r="78" spans="2:2" s="169" customFormat="1">
      <c r="B78" s="188"/>
    </row>
    <row r="79" spans="2:2" s="169" customFormat="1">
      <c r="B79" s="188"/>
    </row>
    <row r="80" spans="2:2" s="169" customFormat="1">
      <c r="B80" s="188"/>
    </row>
    <row r="81" spans="2:2" s="169" customFormat="1">
      <c r="B81" s="188"/>
    </row>
    <row r="82" spans="2:2" s="169" customFormat="1">
      <c r="B82" s="188"/>
    </row>
    <row r="83" spans="2:2" s="169" customFormat="1">
      <c r="B83" s="188"/>
    </row>
    <row r="84" spans="2:2" s="169" customFormat="1">
      <c r="B84" s="188"/>
    </row>
    <row r="85" spans="2:2" s="169" customFormat="1">
      <c r="B85" s="188"/>
    </row>
    <row r="86" spans="2:2" s="169" customFormat="1">
      <c r="B86" s="188"/>
    </row>
    <row r="87" spans="2:2" s="169" customFormat="1">
      <c r="B87" s="188"/>
    </row>
    <row r="88" spans="2:2" s="169" customFormat="1">
      <c r="B88" s="188"/>
    </row>
    <row r="89" spans="2:2" s="169" customFormat="1">
      <c r="B89" s="188"/>
    </row>
    <row r="90" spans="2:2" s="169" customFormat="1">
      <c r="B90" s="188"/>
    </row>
    <row r="91" spans="2:2" s="169" customFormat="1">
      <c r="B91" s="188"/>
    </row>
    <row r="92" spans="2:2" s="169" customFormat="1">
      <c r="B92" s="188"/>
    </row>
    <row r="93" spans="2:2" s="169" customFormat="1">
      <c r="B93" s="188"/>
    </row>
    <row r="94" spans="2:2" s="169" customFormat="1">
      <c r="B94" s="188"/>
    </row>
    <row r="95" spans="2:2" s="169" customFormat="1">
      <c r="B95" s="188"/>
    </row>
    <row r="96" spans="2:2" s="169" customFormat="1">
      <c r="B96" s="188"/>
    </row>
    <row r="97" spans="2:2" s="169" customFormat="1">
      <c r="B97" s="188"/>
    </row>
    <row r="98" spans="2:2" s="169" customFormat="1">
      <c r="B98" s="188"/>
    </row>
    <row r="99" spans="2:2" s="169" customFormat="1">
      <c r="B99" s="188"/>
    </row>
    <row r="100" spans="2:2" s="169" customFormat="1">
      <c r="B100" s="188"/>
    </row>
    <row r="101" spans="2:2" s="169" customFormat="1">
      <c r="B101" s="188"/>
    </row>
    <row r="102" spans="2:2" s="169" customFormat="1">
      <c r="B102" s="188"/>
    </row>
    <row r="103" spans="2:2" s="169" customFormat="1">
      <c r="B103" s="188"/>
    </row>
    <row r="104" spans="2:2" s="169" customFormat="1">
      <c r="B104" s="188"/>
    </row>
    <row r="105" spans="2:2" s="169" customFormat="1">
      <c r="B105" s="188"/>
    </row>
    <row r="106" spans="2:2" s="169" customFormat="1">
      <c r="B106" s="188"/>
    </row>
    <row r="107" spans="2:2" s="169" customFormat="1">
      <c r="B107" s="188"/>
    </row>
    <row r="108" spans="2:2" s="169" customFormat="1">
      <c r="B108" s="188"/>
    </row>
    <row r="109" spans="2:2" s="169" customFormat="1">
      <c r="B109" s="188"/>
    </row>
    <row r="110" spans="2:2" s="169" customFormat="1">
      <c r="B110" s="188"/>
    </row>
    <row r="111" spans="2:2" s="169" customFormat="1">
      <c r="B111" s="188"/>
    </row>
    <row r="112" spans="2:2" s="169" customFormat="1">
      <c r="B112" s="188"/>
    </row>
    <row r="113" spans="2:2" s="169" customFormat="1">
      <c r="B113" s="188"/>
    </row>
    <row r="114" spans="2:2" s="169" customFormat="1">
      <c r="B114" s="188"/>
    </row>
    <row r="115" spans="2:2" s="169" customFormat="1">
      <c r="B115" s="188"/>
    </row>
    <row r="116" spans="2:2" s="169" customFormat="1">
      <c r="B116" s="188"/>
    </row>
    <row r="117" spans="2:2" s="169" customFormat="1">
      <c r="B117" s="188"/>
    </row>
    <row r="118" spans="2:2" s="169" customFormat="1">
      <c r="B118" s="188"/>
    </row>
    <row r="119" spans="2:2" s="169" customFormat="1">
      <c r="B119" s="188"/>
    </row>
    <row r="120" spans="2:2" s="169" customFormat="1">
      <c r="B120" s="188"/>
    </row>
    <row r="121" spans="2:2" s="169" customFormat="1">
      <c r="B121" s="188"/>
    </row>
    <row r="122" spans="2:2" s="169" customFormat="1">
      <c r="B122" s="188"/>
    </row>
    <row r="123" spans="2:2" s="169" customFormat="1">
      <c r="B123" s="188"/>
    </row>
    <row r="124" spans="2:2" s="169" customFormat="1">
      <c r="B124" s="188"/>
    </row>
    <row r="125" spans="2:2" s="169" customFormat="1">
      <c r="B125" s="188"/>
    </row>
    <row r="126" spans="2:2" s="169" customFormat="1">
      <c r="B126" s="188"/>
    </row>
    <row r="127" spans="2:2" s="169" customFormat="1">
      <c r="B127" s="188"/>
    </row>
    <row r="128" spans="2:2" s="169" customFormat="1">
      <c r="B128" s="188"/>
    </row>
    <row r="129" spans="2:2" s="169" customFormat="1">
      <c r="B129" s="188"/>
    </row>
    <row r="130" spans="2:2" s="169" customFormat="1">
      <c r="B130" s="188"/>
    </row>
    <row r="131" spans="2:2" s="169" customFormat="1">
      <c r="B131" s="188"/>
    </row>
    <row r="132" spans="2:2" s="169" customFormat="1">
      <c r="B132" s="188"/>
    </row>
    <row r="133" spans="2:2" s="169" customFormat="1">
      <c r="B133" s="188"/>
    </row>
    <row r="134" spans="2:2" s="169" customFormat="1">
      <c r="B134" s="188"/>
    </row>
    <row r="135" spans="2:2" s="169" customFormat="1">
      <c r="B135" s="188"/>
    </row>
    <row r="136" spans="2:2" s="169" customFormat="1">
      <c r="B136" s="188"/>
    </row>
    <row r="137" spans="2:2" s="169" customFormat="1">
      <c r="B137" s="188"/>
    </row>
    <row r="138" spans="2:2" s="169" customFormat="1">
      <c r="B138" s="188"/>
    </row>
    <row r="139" spans="2:2" s="169" customFormat="1">
      <c r="B139" s="188"/>
    </row>
    <row r="140" spans="2:2" s="169" customFormat="1">
      <c r="B140" s="188"/>
    </row>
    <row r="141" spans="2:2" s="169" customFormat="1">
      <c r="B141" s="188"/>
    </row>
    <row r="142" spans="2:2" s="169" customFormat="1">
      <c r="B142" s="188"/>
    </row>
    <row r="143" spans="2:2" s="169" customFormat="1">
      <c r="B143" s="188"/>
    </row>
    <row r="144" spans="2:2" s="169" customFormat="1">
      <c r="B144" s="188"/>
    </row>
    <row r="145" spans="2:2" s="169" customFormat="1">
      <c r="B145" s="188"/>
    </row>
    <row r="146" spans="2:2" s="169" customFormat="1">
      <c r="B146" s="188"/>
    </row>
    <row r="147" spans="2:2" s="169" customFormat="1">
      <c r="B147" s="188"/>
    </row>
    <row r="148" spans="2:2" s="169" customFormat="1">
      <c r="B148" s="188"/>
    </row>
    <row r="149" spans="2:2" s="169" customFormat="1">
      <c r="B149" s="188"/>
    </row>
    <row r="150" spans="2:2" s="169" customFormat="1">
      <c r="B150" s="188"/>
    </row>
    <row r="151" spans="2:2" s="169" customFormat="1">
      <c r="B151" s="188"/>
    </row>
    <row r="152" spans="2:2" s="169" customFormat="1">
      <c r="B152" s="188"/>
    </row>
    <row r="153" spans="2:2" s="169" customFormat="1">
      <c r="B153" s="188"/>
    </row>
    <row r="154" spans="2:2" s="169" customFormat="1">
      <c r="B154" s="188"/>
    </row>
    <row r="155" spans="2:2" s="169" customFormat="1">
      <c r="B155" s="188"/>
    </row>
    <row r="156" spans="2:2" s="169" customFormat="1">
      <c r="B156" s="188"/>
    </row>
    <row r="157" spans="2:2" s="169" customFormat="1">
      <c r="B157" s="188"/>
    </row>
    <row r="158" spans="2:2" s="169" customFormat="1">
      <c r="B158" s="188"/>
    </row>
    <row r="159" spans="2:2" s="169" customFormat="1">
      <c r="B159" s="188"/>
    </row>
    <row r="160" spans="2:2" s="169" customFormat="1">
      <c r="B160" s="188"/>
    </row>
    <row r="161" spans="2:2" s="169" customFormat="1">
      <c r="B161" s="188"/>
    </row>
    <row r="162" spans="2:2" s="169" customFormat="1">
      <c r="B162" s="188"/>
    </row>
    <row r="163" spans="2:2" s="169" customFormat="1">
      <c r="B163" s="188"/>
    </row>
    <row r="164" spans="2:2" s="169" customFormat="1">
      <c r="B164" s="188"/>
    </row>
    <row r="165" spans="2:2" s="169" customFormat="1">
      <c r="B165" s="188"/>
    </row>
    <row r="166" spans="2:2" s="169" customFormat="1">
      <c r="B166" s="188"/>
    </row>
    <row r="167" spans="2:2" s="169" customFormat="1">
      <c r="B167" s="188"/>
    </row>
    <row r="168" spans="2:2" s="169" customFormat="1">
      <c r="B168" s="188"/>
    </row>
    <row r="169" spans="2:2" s="169" customFormat="1">
      <c r="B169" s="188"/>
    </row>
    <row r="170" spans="2:2" s="169" customFormat="1">
      <c r="B170" s="188"/>
    </row>
    <row r="171" spans="2:2" s="169" customFormat="1">
      <c r="B171" s="188"/>
    </row>
    <row r="172" spans="2:2" s="169" customFormat="1">
      <c r="B172" s="188"/>
    </row>
    <row r="173" spans="2:2" s="169" customFormat="1">
      <c r="B173" s="188"/>
    </row>
    <row r="174" spans="2:2" s="169" customFormat="1">
      <c r="B174" s="188"/>
    </row>
    <row r="175" spans="2:2" s="169" customFormat="1">
      <c r="B175" s="188"/>
    </row>
    <row r="176" spans="2:2" s="169" customFormat="1">
      <c r="B176" s="188"/>
    </row>
    <row r="177" spans="2:2" s="169" customFormat="1">
      <c r="B177" s="188"/>
    </row>
    <row r="178" spans="2:2" s="169" customFormat="1">
      <c r="B178" s="188"/>
    </row>
    <row r="179" spans="2:2" s="169" customFormat="1">
      <c r="B179" s="188"/>
    </row>
    <row r="180" spans="2:2" s="169" customFormat="1">
      <c r="B180" s="188"/>
    </row>
    <row r="181" spans="2:2" s="169" customFormat="1">
      <c r="B181" s="188"/>
    </row>
    <row r="182" spans="2:2" s="169" customFormat="1">
      <c r="B182" s="188"/>
    </row>
    <row r="183" spans="2:2" s="169" customFormat="1">
      <c r="B183" s="188"/>
    </row>
    <row r="184" spans="2:2" s="169" customFormat="1">
      <c r="B184" s="188"/>
    </row>
    <row r="185" spans="2:2" s="169" customFormat="1">
      <c r="B185" s="188"/>
    </row>
    <row r="186" spans="2:2" s="169" customFormat="1">
      <c r="B186" s="188"/>
    </row>
    <row r="187" spans="2:2" s="169" customFormat="1">
      <c r="B187" s="188"/>
    </row>
    <row r="188" spans="2:2" s="169" customFormat="1">
      <c r="B188" s="188"/>
    </row>
    <row r="189" spans="2:2" s="169" customFormat="1">
      <c r="B189" s="188"/>
    </row>
    <row r="190" spans="2:2" s="169" customFormat="1">
      <c r="B190" s="188"/>
    </row>
    <row r="191" spans="2:2" s="169" customFormat="1">
      <c r="B191" s="188"/>
    </row>
    <row r="192" spans="2:2" s="169" customFormat="1">
      <c r="B192" s="188"/>
    </row>
    <row r="193" spans="2:2" s="169" customFormat="1">
      <c r="B193" s="188"/>
    </row>
    <row r="194" spans="2:2" s="169" customFormat="1">
      <c r="B194" s="188"/>
    </row>
    <row r="195" spans="2:2" s="169" customFormat="1">
      <c r="B195" s="188"/>
    </row>
    <row r="196" spans="2:2" s="169" customFormat="1">
      <c r="B196" s="188"/>
    </row>
    <row r="197" spans="2:2" s="169" customFormat="1">
      <c r="B197" s="188"/>
    </row>
    <row r="198" spans="2:2" s="169" customFormat="1">
      <c r="B198" s="188"/>
    </row>
    <row r="199" spans="2:2" s="169" customFormat="1">
      <c r="B199" s="188"/>
    </row>
    <row r="200" spans="2:2" s="169" customFormat="1">
      <c r="B200" s="188"/>
    </row>
    <row r="201" spans="2:2" s="169" customFormat="1">
      <c r="B201" s="188"/>
    </row>
    <row r="202" spans="2:2" s="169" customFormat="1">
      <c r="B202" s="188"/>
    </row>
    <row r="203" spans="2:2" s="169" customFormat="1">
      <c r="B203" s="188"/>
    </row>
    <row r="204" spans="2:2" s="169" customFormat="1">
      <c r="B204" s="188"/>
    </row>
    <row r="205" spans="2:2" s="169" customFormat="1">
      <c r="B205" s="188"/>
    </row>
    <row r="206" spans="2:2" s="169" customFormat="1">
      <c r="B206" s="188"/>
    </row>
    <row r="207" spans="2:2" s="169" customFormat="1">
      <c r="B207" s="188"/>
    </row>
    <row r="208" spans="2:2" s="169" customFormat="1">
      <c r="B208" s="188"/>
    </row>
    <row r="209" spans="2:2" s="169" customFormat="1">
      <c r="B209" s="188"/>
    </row>
    <row r="210" spans="2:2" s="169" customFormat="1">
      <c r="B210" s="188"/>
    </row>
    <row r="211" spans="2:2" s="169" customFormat="1">
      <c r="B211" s="188"/>
    </row>
    <row r="212" spans="2:2" s="169" customFormat="1">
      <c r="B212" s="188"/>
    </row>
    <row r="213" spans="2:2" s="169" customFormat="1">
      <c r="B213" s="188"/>
    </row>
    <row r="214" spans="2:2" s="169" customFormat="1">
      <c r="B214" s="188"/>
    </row>
    <row r="215" spans="2:2" s="169" customFormat="1">
      <c r="B215" s="188"/>
    </row>
    <row r="216" spans="2:2" s="169" customFormat="1">
      <c r="B216" s="188"/>
    </row>
    <row r="217" spans="2:2" s="169" customFormat="1">
      <c r="B217" s="188"/>
    </row>
    <row r="218" spans="2:2" s="169" customFormat="1">
      <c r="B218" s="188"/>
    </row>
    <row r="219" spans="2:2" s="169" customFormat="1">
      <c r="B219" s="188"/>
    </row>
    <row r="220" spans="2:2" s="169" customFormat="1">
      <c r="B220" s="188"/>
    </row>
    <row r="221" spans="2:2" s="169" customFormat="1">
      <c r="B221" s="188"/>
    </row>
    <row r="222" spans="2:2" s="169" customFormat="1">
      <c r="B222" s="188"/>
    </row>
    <row r="223" spans="2:2" s="169" customFormat="1">
      <c r="B223" s="188"/>
    </row>
    <row r="224" spans="2:2" s="169" customFormat="1">
      <c r="B224" s="188"/>
    </row>
    <row r="225" spans="2:2" s="169" customFormat="1">
      <c r="B225" s="188"/>
    </row>
    <row r="226" spans="2:2" s="169" customFormat="1">
      <c r="B226" s="188"/>
    </row>
    <row r="227" spans="2:2" s="169" customFormat="1">
      <c r="B227" s="188"/>
    </row>
    <row r="228" spans="2:2" s="169" customFormat="1">
      <c r="B228" s="188"/>
    </row>
    <row r="229" spans="2:2" s="169" customFormat="1">
      <c r="B229" s="188"/>
    </row>
    <row r="230" spans="2:2" s="169" customFormat="1">
      <c r="B230" s="188"/>
    </row>
    <row r="231" spans="2:2" s="169" customFormat="1">
      <c r="B231" s="188"/>
    </row>
    <row r="232" spans="2:2" s="169" customFormat="1">
      <c r="B232" s="188"/>
    </row>
    <row r="233" spans="2:2" s="169" customFormat="1">
      <c r="B233" s="188"/>
    </row>
    <row r="234" spans="2:2" s="169" customFormat="1">
      <c r="B234" s="188"/>
    </row>
    <row r="235" spans="2:2" s="169" customFormat="1">
      <c r="B235" s="188"/>
    </row>
    <row r="236" spans="2:2" s="169" customFormat="1">
      <c r="B236" s="188"/>
    </row>
    <row r="237" spans="2:2" s="169" customFormat="1">
      <c r="B237" s="188"/>
    </row>
    <row r="238" spans="2:2" s="169" customFormat="1">
      <c r="B238" s="188"/>
    </row>
    <row r="239" spans="2:2" s="169" customFormat="1">
      <c r="B239" s="188"/>
    </row>
    <row r="240" spans="2:2" s="169" customFormat="1">
      <c r="B240" s="188"/>
    </row>
    <row r="241" spans="2:2" s="169" customFormat="1">
      <c r="B241" s="188"/>
    </row>
    <row r="242" spans="2:2" s="169" customFormat="1">
      <c r="B242" s="188"/>
    </row>
  </sheetData>
  <sheetProtection algorithmName="SHA-512" hashValue="NTScHyDJVJHIF4PDNs64WPECY4d8clY2NdB8GTPRWIzYT30o6v+1TtESpOuCSJHRfjlS5SNQvUA14X8WuIsV7A==" saltValue="kMPA1l8d/K+AF27GGR3Tbg==" spinCount="100000" sheet="1" selectLockedCells="1"/>
  <mergeCells count="17">
    <mergeCell ref="C27:L27"/>
    <mergeCell ref="B10:L10"/>
    <mergeCell ref="B12:C12"/>
    <mergeCell ref="D12:L12"/>
    <mergeCell ref="B14:C14"/>
    <mergeCell ref="D14:L14"/>
    <mergeCell ref="B16:L16"/>
    <mergeCell ref="C18:L18"/>
    <mergeCell ref="C20:L20"/>
    <mergeCell ref="C22:L22"/>
    <mergeCell ref="C24:L24"/>
    <mergeCell ref="C25:G25"/>
    <mergeCell ref="C28:G28"/>
    <mergeCell ref="C30:L30"/>
    <mergeCell ref="C31:G31"/>
    <mergeCell ref="C33:L33"/>
    <mergeCell ref="C34:G34"/>
  </mergeCells>
  <printOptions horizontalCentered="1"/>
  <pageMargins left="0.7" right="0.7" top="0.75" bottom="0.75" header="0.3" footer="0.3"/>
  <pageSetup scale="86" orientation="portrait" r:id="rId1"/>
  <headerFooter>
    <oddFooter>&amp;A</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BA3E51-81B0-4269-826A-3850C9C7BDFD}">
  <sheetPr>
    <tabColor theme="7"/>
    <pageSetUpPr fitToPage="1"/>
  </sheetPr>
  <dimension ref="A2:C52"/>
  <sheetViews>
    <sheetView showGridLines="0" zoomScaleNormal="100" workbookViewId="0">
      <selection activeCell="C46" sqref="C46:C52"/>
    </sheetView>
  </sheetViews>
  <sheetFormatPr defaultColWidth="56" defaultRowHeight="18.5"/>
  <cols>
    <col min="1" max="1" width="10.26953125" style="13" customWidth="1"/>
    <col min="2" max="2" width="167.90625" style="16" customWidth="1"/>
    <col min="3" max="3" width="35.81640625" style="13" customWidth="1"/>
    <col min="4" max="16384" width="56" style="13"/>
  </cols>
  <sheetData>
    <row r="2" spans="1:3" ht="33.75" customHeight="1">
      <c r="A2" s="726" t="s">
        <v>0</v>
      </c>
      <c r="B2" s="726"/>
      <c r="C2" s="726"/>
    </row>
    <row r="3" spans="1:3" ht="34.5" customHeight="1">
      <c r="A3" s="507">
        <f>PREAPPLICATION!D8</f>
        <v>0</v>
      </c>
      <c r="B3" s="507"/>
      <c r="C3" s="507"/>
    </row>
    <row r="4" spans="1:3" ht="34.5" customHeight="1">
      <c r="A4" s="507">
        <f>'Project Details'!E6</f>
        <v>0</v>
      </c>
      <c r="B4" s="507"/>
      <c r="C4" s="507"/>
    </row>
    <row r="5" spans="1:3" ht="29" customHeight="1">
      <c r="A5" s="717" t="s">
        <v>402</v>
      </c>
      <c r="B5" s="718"/>
      <c r="C5" s="719"/>
    </row>
    <row r="6" spans="1:3" ht="19.149999999999999" customHeight="1">
      <c r="A6" s="18" t="s">
        <v>403</v>
      </c>
      <c r="B6" s="17" t="s">
        <v>404</v>
      </c>
      <c r="C6" s="254" t="s">
        <v>405</v>
      </c>
    </row>
    <row r="7" spans="1:3" ht="19.149999999999999" customHeight="1">
      <c r="A7" s="18" t="s">
        <v>406</v>
      </c>
      <c r="B7" s="17" t="s">
        <v>423</v>
      </c>
      <c r="C7" s="407" t="s">
        <v>407</v>
      </c>
    </row>
    <row r="8" spans="1:3" ht="22.15" customHeight="1">
      <c r="A8" s="723" t="s">
        <v>424</v>
      </c>
      <c r="B8" s="724"/>
      <c r="C8" s="725"/>
    </row>
    <row r="9" spans="1:3" ht="22.15" customHeight="1">
      <c r="A9" s="196">
        <v>1.44</v>
      </c>
      <c r="B9" s="253" t="s">
        <v>408</v>
      </c>
      <c r="C9" s="10" t="s">
        <v>405</v>
      </c>
    </row>
    <row r="10" spans="1:3" ht="19.899999999999999" customHeight="1">
      <c r="A10" s="196">
        <v>2</v>
      </c>
      <c r="B10" s="253" t="s">
        <v>409</v>
      </c>
      <c r="C10" s="10" t="s">
        <v>405</v>
      </c>
    </row>
    <row r="11" spans="1:3" s="32" customFormat="1" ht="19.899999999999999" customHeight="1">
      <c r="A11" s="408">
        <v>2.0699999999999998</v>
      </c>
      <c r="B11" s="251" t="s">
        <v>410</v>
      </c>
      <c r="C11" s="10" t="s">
        <v>405</v>
      </c>
    </row>
    <row r="12" spans="1:3" s="409" customFormat="1" ht="19.899999999999999" customHeight="1">
      <c r="A12" s="408">
        <v>2.08</v>
      </c>
      <c r="B12" s="251" t="s">
        <v>411</v>
      </c>
      <c r="C12" s="10" t="s">
        <v>405</v>
      </c>
    </row>
    <row r="13" spans="1:3" s="409" customFormat="1" ht="19.899999999999999" customHeight="1">
      <c r="A13" s="408">
        <v>2.09</v>
      </c>
      <c r="B13" s="253" t="s">
        <v>98</v>
      </c>
      <c r="C13" s="10" t="s">
        <v>405</v>
      </c>
    </row>
    <row r="14" spans="1:3" s="409" customFormat="1" ht="19.899999999999999" customHeight="1">
      <c r="A14" s="408">
        <v>2.36</v>
      </c>
      <c r="B14" s="251" t="s">
        <v>412</v>
      </c>
      <c r="C14" s="10" t="s">
        <v>405</v>
      </c>
    </row>
    <row r="15" spans="1:3" s="409" customFormat="1" ht="19" customHeight="1">
      <c r="A15" s="408">
        <v>2.37</v>
      </c>
      <c r="B15" s="251" t="s">
        <v>413</v>
      </c>
      <c r="C15" s="10" t="s">
        <v>405</v>
      </c>
    </row>
    <row r="16" spans="1:3" s="409" customFormat="1" ht="19.899999999999999" customHeight="1">
      <c r="A16" s="408" t="s">
        <v>414</v>
      </c>
      <c r="B16" s="253" t="s">
        <v>415</v>
      </c>
      <c r="C16" s="10" t="s">
        <v>405</v>
      </c>
    </row>
    <row r="17" spans="1:3" s="409" customFormat="1" ht="19.899999999999999" customHeight="1">
      <c r="A17" s="408">
        <v>2.38</v>
      </c>
      <c r="B17" s="17" t="s">
        <v>416</v>
      </c>
      <c r="C17" s="10" t="s">
        <v>405</v>
      </c>
    </row>
    <row r="18" spans="1:3" ht="19.899999999999999" customHeight="1">
      <c r="A18" s="723" t="s">
        <v>442</v>
      </c>
      <c r="B18" s="724"/>
      <c r="C18" s="725"/>
    </row>
    <row r="19" spans="1:3" ht="19.899999999999999" customHeight="1">
      <c r="A19" s="18">
        <v>3</v>
      </c>
      <c r="B19" s="411" t="s">
        <v>425</v>
      </c>
      <c r="C19" s="10" t="s">
        <v>405</v>
      </c>
    </row>
    <row r="20" spans="1:3" ht="19.899999999999999" customHeight="1">
      <c r="A20" s="18">
        <v>3.01</v>
      </c>
      <c r="B20" s="411" t="s">
        <v>426</v>
      </c>
      <c r="C20" s="10" t="s">
        <v>405</v>
      </c>
    </row>
    <row r="21" spans="1:3" ht="19.899999999999999" customHeight="1">
      <c r="A21" s="18" t="s">
        <v>417</v>
      </c>
      <c r="B21" s="411" t="s">
        <v>427</v>
      </c>
      <c r="C21" s="10" t="s">
        <v>405</v>
      </c>
    </row>
    <row r="22" spans="1:3" ht="19.899999999999999" customHeight="1">
      <c r="A22" s="410">
        <v>3.02</v>
      </c>
      <c r="B22" s="411" t="s">
        <v>428</v>
      </c>
      <c r="C22" s="10" t="s">
        <v>405</v>
      </c>
    </row>
    <row r="23" spans="1:3" ht="19.899999999999999" customHeight="1">
      <c r="A23" s="15">
        <v>3.03</v>
      </c>
      <c r="B23" s="411" t="s">
        <v>429</v>
      </c>
      <c r="C23" s="10" t="s">
        <v>405</v>
      </c>
    </row>
    <row r="24" spans="1:3" s="32" customFormat="1" ht="19.899999999999999" customHeight="1">
      <c r="A24" s="15">
        <v>3.04</v>
      </c>
      <c r="B24" s="412" t="s">
        <v>430</v>
      </c>
      <c r="C24" s="10" t="s">
        <v>405</v>
      </c>
    </row>
    <row r="25" spans="1:3" ht="19.899999999999999" customHeight="1">
      <c r="A25" s="18">
        <v>3.05</v>
      </c>
      <c r="B25" s="411" t="s">
        <v>431</v>
      </c>
      <c r="C25" s="10" t="s">
        <v>405</v>
      </c>
    </row>
    <row r="26" spans="1:3" ht="19.899999999999999" customHeight="1">
      <c r="A26" s="14">
        <v>3.06</v>
      </c>
      <c r="B26" s="411" t="s">
        <v>432</v>
      </c>
      <c r="C26" s="10" t="s">
        <v>405</v>
      </c>
    </row>
    <row r="27" spans="1:3" ht="18" customHeight="1">
      <c r="A27" s="18">
        <v>3.07</v>
      </c>
      <c r="B27" s="17" t="s">
        <v>423</v>
      </c>
      <c r="C27" s="10" t="s">
        <v>405</v>
      </c>
    </row>
    <row r="28" spans="1:3" ht="19.899999999999999" customHeight="1">
      <c r="A28" s="14">
        <v>3.08</v>
      </c>
      <c r="B28" s="411" t="s">
        <v>433</v>
      </c>
      <c r="C28" s="10" t="s">
        <v>405</v>
      </c>
    </row>
    <row r="29" spans="1:3" ht="19.899999999999999" customHeight="1">
      <c r="A29" s="14">
        <v>3.15</v>
      </c>
      <c r="B29" s="411" t="s">
        <v>434</v>
      </c>
      <c r="C29" s="10" t="s">
        <v>405</v>
      </c>
    </row>
    <row r="30" spans="1:3" ht="19.899999999999999" customHeight="1">
      <c r="A30" s="14">
        <v>3.18</v>
      </c>
      <c r="B30" s="411" t="s">
        <v>435</v>
      </c>
      <c r="C30" s="10" t="s">
        <v>405</v>
      </c>
    </row>
    <row r="31" spans="1:3" ht="19.899999999999999" customHeight="1">
      <c r="A31" s="14" t="s">
        <v>418</v>
      </c>
      <c r="B31" s="411" t="s">
        <v>436</v>
      </c>
      <c r="C31" s="10" t="s">
        <v>405</v>
      </c>
    </row>
    <row r="32" spans="1:3" ht="19.899999999999999" customHeight="1">
      <c r="A32" s="14">
        <v>3.19</v>
      </c>
      <c r="B32" s="411" t="s">
        <v>437</v>
      </c>
      <c r="C32" s="10" t="s">
        <v>405</v>
      </c>
    </row>
    <row r="33" spans="1:3" ht="19.899999999999999" customHeight="1">
      <c r="A33" s="14">
        <v>3.21</v>
      </c>
      <c r="B33" s="17" t="s">
        <v>438</v>
      </c>
      <c r="C33" s="10" t="s">
        <v>405</v>
      </c>
    </row>
    <row r="34" spans="1:3" ht="19.899999999999999" customHeight="1">
      <c r="A34" s="14" t="s">
        <v>419</v>
      </c>
      <c r="B34" s="411" t="s">
        <v>439</v>
      </c>
      <c r="C34" s="10" t="s">
        <v>405</v>
      </c>
    </row>
    <row r="35" spans="1:3" ht="19.899999999999999" customHeight="1">
      <c r="A35" s="18">
        <v>3.22</v>
      </c>
      <c r="B35" s="411" t="s">
        <v>440</v>
      </c>
      <c r="C35" s="10" t="s">
        <v>405</v>
      </c>
    </row>
    <row r="36" spans="1:3">
      <c r="A36" s="14">
        <v>3.23</v>
      </c>
      <c r="B36" s="411" t="s">
        <v>441</v>
      </c>
      <c r="C36" s="10" t="s">
        <v>405</v>
      </c>
    </row>
    <row r="37" spans="1:3" ht="19.899999999999999" customHeight="1">
      <c r="A37" s="18">
        <v>4.01</v>
      </c>
      <c r="B37" s="17" t="s">
        <v>443</v>
      </c>
      <c r="C37" s="10" t="s">
        <v>405</v>
      </c>
    </row>
    <row r="38" spans="1:3" ht="19.899999999999999" customHeight="1">
      <c r="A38" s="15" t="s">
        <v>420</v>
      </c>
      <c r="B38" s="17" t="s">
        <v>444</v>
      </c>
      <c r="C38" s="10" t="s">
        <v>405</v>
      </c>
    </row>
    <row r="39" spans="1:3" ht="19.149999999999999" customHeight="1">
      <c r="A39" s="410" t="s">
        <v>421</v>
      </c>
      <c r="B39" s="17" t="s">
        <v>445</v>
      </c>
      <c r="C39" s="10" t="s">
        <v>405</v>
      </c>
    </row>
    <row r="40" spans="1:3" ht="19.899999999999999" customHeight="1">
      <c r="A40" s="14">
        <v>4.0599999999999996</v>
      </c>
      <c r="B40" s="17" t="s">
        <v>446</v>
      </c>
      <c r="C40" s="10" t="s">
        <v>405</v>
      </c>
    </row>
    <row r="41" spans="1:3" ht="19.899999999999999" customHeight="1">
      <c r="A41" s="14">
        <v>4.09</v>
      </c>
      <c r="B41" s="411" t="s">
        <v>447</v>
      </c>
      <c r="C41" s="10" t="s">
        <v>405</v>
      </c>
    </row>
    <row r="42" spans="1:3" ht="19.899999999999999" customHeight="1">
      <c r="A42" s="14">
        <v>4.13</v>
      </c>
      <c r="B42" s="17" t="s">
        <v>448</v>
      </c>
      <c r="C42" s="10" t="s">
        <v>405</v>
      </c>
    </row>
    <row r="43" spans="1:3" ht="19.899999999999999" customHeight="1">
      <c r="A43" s="14">
        <v>4.1399999999999997</v>
      </c>
      <c r="B43" s="17" t="s">
        <v>449</v>
      </c>
      <c r="C43" s="10" t="s">
        <v>405</v>
      </c>
    </row>
    <row r="44" spans="1:3" ht="19.899999999999999" customHeight="1">
      <c r="A44" s="14">
        <v>4.2</v>
      </c>
      <c r="B44" s="17" t="s">
        <v>450</v>
      </c>
      <c r="C44" s="10" t="s">
        <v>405</v>
      </c>
    </row>
    <row r="45" spans="1:3" ht="38.5" customHeight="1">
      <c r="A45" s="720" t="s">
        <v>422</v>
      </c>
      <c r="B45" s="721"/>
      <c r="C45" s="722"/>
    </row>
    <row r="46" spans="1:3" ht="19.899999999999999" customHeight="1">
      <c r="A46" s="14">
        <v>5.01</v>
      </c>
      <c r="B46" s="413" t="s">
        <v>451</v>
      </c>
      <c r="C46" s="10" t="s">
        <v>405</v>
      </c>
    </row>
    <row r="47" spans="1:3" ht="19.899999999999999" customHeight="1">
      <c r="A47" s="14">
        <v>5.05</v>
      </c>
      <c r="B47" s="414" t="s">
        <v>452</v>
      </c>
      <c r="C47" s="10" t="s">
        <v>405</v>
      </c>
    </row>
    <row r="48" spans="1:3" ht="19.899999999999999" customHeight="1">
      <c r="A48" s="14">
        <v>5.0599999999999996</v>
      </c>
      <c r="B48" s="411" t="s">
        <v>453</v>
      </c>
      <c r="C48" s="10" t="s">
        <v>405</v>
      </c>
    </row>
    <row r="49" spans="1:3" ht="19.899999999999999" customHeight="1">
      <c r="A49" s="410">
        <v>5.0999999999999996</v>
      </c>
      <c r="B49" s="411" t="s">
        <v>454</v>
      </c>
      <c r="C49" s="10" t="s">
        <v>405</v>
      </c>
    </row>
    <row r="50" spans="1:3" ht="19.899999999999999" customHeight="1">
      <c r="A50" s="15">
        <v>5.12</v>
      </c>
      <c r="B50" s="411" t="s">
        <v>455</v>
      </c>
      <c r="C50" s="10" t="s">
        <v>405</v>
      </c>
    </row>
    <row r="51" spans="1:3" ht="19.899999999999999" customHeight="1">
      <c r="A51" s="15">
        <v>5.13</v>
      </c>
      <c r="B51" s="411" t="s">
        <v>456</v>
      </c>
      <c r="C51" s="10" t="s">
        <v>405</v>
      </c>
    </row>
    <row r="52" spans="1:3" ht="19.899999999999999" customHeight="1">
      <c r="A52" s="14">
        <v>5.14</v>
      </c>
      <c r="B52" s="17" t="s">
        <v>457</v>
      </c>
      <c r="C52" s="10" t="s">
        <v>405</v>
      </c>
    </row>
  </sheetData>
  <sheetProtection algorithmName="SHA-512" hashValue="uxBUwCs3zeEwr7y8LHNmrvfVajsAh4UQJQ30BK3vxeB7Zl10F7EIoKI8IEy3e3PZQ2J6UoX37Be7wxcuconJAw==" saltValue="Z3zlzHoP51S2zHm2GZADfg==" spinCount="100000" sheet="1" selectLockedCells="1"/>
  <mergeCells count="7">
    <mergeCell ref="A2:C2"/>
    <mergeCell ref="A3:C3"/>
    <mergeCell ref="A5:C5"/>
    <mergeCell ref="A4:C4"/>
    <mergeCell ref="A45:C45"/>
    <mergeCell ref="A18:C18"/>
    <mergeCell ref="A8:C8"/>
  </mergeCells>
  <dataValidations count="3">
    <dataValidation type="list" allowBlank="1" showInputMessage="1" showErrorMessage="1" sqref="C19:C44 C46:C52" xr:uid="{A7C73B0A-C5B9-42AD-A71C-5D19A5A6316C}">
      <formula1>"Choose One, INCLUDED, DELAYED-See Statement, N/A"</formula1>
    </dataValidation>
    <dataValidation type="list" allowBlank="1" showInputMessage="1" showErrorMessage="1" sqref="C9:C17" xr:uid="{A5EDF079-58FA-45F7-8387-C9463D868DBE}">
      <formula1>"Choose One, INCLUDED, NOT INCLUDED - See Statement"</formula1>
    </dataValidation>
    <dataValidation type="list" allowBlank="1" showInputMessage="1" showErrorMessage="1" sqref="C6:C7" xr:uid="{F035BD1C-EFEB-4354-810D-1DB320A9A49F}">
      <formula1>"Choose One, UPDATED &amp; INCLUDED"</formula1>
    </dataValidation>
  </dataValidations>
  <printOptions horizontalCentered="1" verticalCentered="1"/>
  <pageMargins left="0.2" right="0.2" top="0.25" bottom="0.25" header="0.3" footer="0.3"/>
  <pageSetup scale="52" orientation="landscape" r:id="rId1"/>
  <headerFooter>
    <oddFooter>&amp;L&amp;A</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80C364-6D52-4122-8030-2C6B512A2F37}">
  <sheetPr codeName="Sheet2">
    <tabColor theme="5" tint="-0.249977111117893"/>
    <pageSetUpPr fitToPage="1"/>
  </sheetPr>
  <dimension ref="A1:K37"/>
  <sheetViews>
    <sheetView showGridLines="0" zoomScaleNormal="100" zoomScalePageLayoutView="90" workbookViewId="0">
      <selection activeCell="L13" sqref="L13"/>
    </sheetView>
  </sheetViews>
  <sheetFormatPr defaultColWidth="10.6328125" defaultRowHeight="13"/>
  <cols>
    <col min="1" max="1" width="4.6328125" style="1" customWidth="1"/>
    <col min="2" max="2" width="6.6328125" style="1" customWidth="1"/>
    <col min="3" max="3" width="29.6328125" style="1" customWidth="1"/>
    <col min="4" max="4" width="26.90625" style="1" customWidth="1"/>
    <col min="5" max="5" width="6.6328125" style="1" customWidth="1"/>
    <col min="6" max="6" width="9.36328125" style="1" customWidth="1"/>
    <col min="7" max="7" width="11" style="1" customWidth="1"/>
    <col min="8" max="8" width="7.36328125" style="1" customWidth="1"/>
    <col min="9" max="9" width="5.36328125" style="1" customWidth="1"/>
    <col min="10" max="10" width="11.08984375" style="1" customWidth="1"/>
    <col min="11" max="11" width="4.36328125" style="1" customWidth="1"/>
    <col min="12" max="12" width="20.6328125" style="1" customWidth="1"/>
    <col min="13" max="13" width="9.54296875" style="1" customWidth="1"/>
    <col min="14" max="16384" width="10.6328125" style="1"/>
  </cols>
  <sheetData>
    <row r="1" spans="1:11" s="6" customFormat="1" ht="70.5" customHeight="1">
      <c r="A1" s="30"/>
      <c r="B1" s="425" t="s">
        <v>94</v>
      </c>
      <c r="C1" s="425"/>
      <c r="D1" s="425"/>
      <c r="E1" s="425"/>
      <c r="F1" s="425"/>
      <c r="G1" s="425"/>
      <c r="H1" s="425"/>
      <c r="I1" s="425"/>
      <c r="J1" s="425"/>
    </row>
    <row r="2" spans="1:11" ht="87.65" customHeight="1">
      <c r="A2" s="9"/>
      <c r="B2" s="428" t="s">
        <v>97</v>
      </c>
      <c r="C2" s="428"/>
      <c r="D2" s="428"/>
      <c r="E2" s="428"/>
      <c r="F2" s="428"/>
      <c r="G2" s="428"/>
      <c r="H2" s="428"/>
      <c r="I2" s="428"/>
      <c r="J2" s="428"/>
    </row>
    <row r="3" spans="1:11" s="356" customFormat="1" ht="57" customHeight="1">
      <c r="A3" s="354"/>
      <c r="B3" s="429" t="s">
        <v>96</v>
      </c>
      <c r="C3" s="429"/>
      <c r="D3" s="429"/>
      <c r="E3" s="429"/>
      <c r="F3" s="429"/>
      <c r="G3" s="429"/>
      <c r="H3" s="429"/>
      <c r="I3" s="429"/>
      <c r="J3" s="429"/>
    </row>
    <row r="4" spans="1:11" s="356" customFormat="1" ht="31.25" customHeight="1">
      <c r="A4" s="354"/>
      <c r="B4" s="430" t="s">
        <v>379</v>
      </c>
      <c r="C4" s="430"/>
      <c r="D4" s="430"/>
      <c r="E4" s="430"/>
      <c r="F4" s="430"/>
      <c r="G4" s="430"/>
      <c r="H4" s="430"/>
      <c r="I4" s="430"/>
      <c r="J4" s="430"/>
    </row>
    <row r="5" spans="1:11" s="356" customFormat="1" ht="14.4" customHeight="1">
      <c r="A5" s="354"/>
      <c r="B5" s="430"/>
      <c r="C5" s="430"/>
      <c r="D5" s="430"/>
      <c r="E5" s="430"/>
      <c r="F5" s="430"/>
      <c r="G5" s="430"/>
      <c r="H5" s="430"/>
      <c r="I5" s="430"/>
      <c r="J5" s="430"/>
    </row>
    <row r="6" spans="1:11" s="356" customFormat="1" ht="47.4" customHeight="1">
      <c r="A6" s="354"/>
      <c r="B6" s="428" t="s">
        <v>458</v>
      </c>
      <c r="C6" s="428"/>
      <c r="D6" s="428"/>
      <c r="E6" s="428"/>
      <c r="F6" s="428"/>
      <c r="G6" s="428"/>
      <c r="H6" s="428"/>
      <c r="I6" s="428"/>
      <c r="J6" s="428"/>
    </row>
    <row r="7" spans="1:11" s="356" customFormat="1" ht="31.5" customHeight="1">
      <c r="A7" s="354"/>
      <c r="B7" s="428" t="s">
        <v>380</v>
      </c>
      <c r="C7" s="428"/>
      <c r="D7" s="428"/>
      <c r="E7" s="428"/>
      <c r="F7" s="428"/>
      <c r="G7" s="428"/>
      <c r="H7" s="428"/>
      <c r="I7" s="428"/>
      <c r="J7" s="428"/>
    </row>
    <row r="8" spans="1:11" s="356" customFormat="1" ht="31.25" customHeight="1">
      <c r="A8" s="354"/>
      <c r="B8" s="428" t="s">
        <v>460</v>
      </c>
      <c r="C8" s="428"/>
      <c r="D8" s="428"/>
      <c r="E8" s="428"/>
      <c r="F8" s="428"/>
      <c r="G8" s="428"/>
      <c r="H8" s="428"/>
      <c r="I8" s="428"/>
      <c r="J8" s="428"/>
    </row>
    <row r="9" spans="1:11" s="356" customFormat="1" ht="31.5" customHeight="1">
      <c r="A9" s="354"/>
      <c r="B9" s="428" t="s">
        <v>461</v>
      </c>
      <c r="C9" s="428"/>
      <c r="D9" s="428"/>
      <c r="E9" s="428"/>
      <c r="F9" s="428"/>
      <c r="G9" s="428"/>
      <c r="H9" s="428"/>
      <c r="I9" s="428"/>
      <c r="J9" s="428"/>
    </row>
    <row r="10" spans="1:11" s="356" customFormat="1" ht="36" customHeight="1">
      <c r="A10" s="354"/>
      <c r="B10" s="428" t="s">
        <v>459</v>
      </c>
      <c r="C10" s="428"/>
      <c r="D10" s="428"/>
      <c r="E10" s="428"/>
      <c r="F10" s="428"/>
      <c r="G10" s="428"/>
      <c r="H10" s="428"/>
      <c r="I10" s="428"/>
      <c r="J10" s="428"/>
    </row>
    <row r="11" spans="1:11" ht="18.649999999999999" customHeight="1">
      <c r="A11" s="358"/>
      <c r="B11" s="727" t="s">
        <v>463</v>
      </c>
      <c r="C11" s="727"/>
      <c r="D11" s="727"/>
      <c r="E11" s="727"/>
      <c r="F11" s="727"/>
      <c r="G11" s="727"/>
      <c r="H11" s="727"/>
      <c r="I11" s="727"/>
      <c r="J11" s="727"/>
    </row>
    <row r="12" spans="1:11" ht="15" customHeight="1">
      <c r="A12" s="358"/>
      <c r="B12" s="728" t="s">
        <v>89</v>
      </c>
      <c r="C12" s="728"/>
      <c r="D12" s="728"/>
      <c r="E12" s="728"/>
      <c r="F12" s="728"/>
      <c r="G12" s="728"/>
      <c r="H12" s="728"/>
      <c r="I12" s="728"/>
      <c r="J12" s="728"/>
      <c r="K12" s="356"/>
    </row>
    <row r="13" spans="1:11" ht="15" customHeight="1">
      <c r="A13" s="358"/>
      <c r="B13" s="729" t="s">
        <v>462</v>
      </c>
      <c r="C13" s="729"/>
      <c r="D13" s="729"/>
      <c r="E13" s="729"/>
      <c r="F13" s="729"/>
      <c r="G13" s="729"/>
      <c r="H13" s="729"/>
      <c r="I13" s="729"/>
      <c r="J13" s="729"/>
    </row>
    <row r="14" spans="1:11" ht="15" customHeight="1">
      <c r="A14" s="358"/>
      <c r="B14" s="730" t="s">
        <v>90</v>
      </c>
      <c r="C14" s="730"/>
      <c r="D14" s="730"/>
      <c r="E14" s="730"/>
      <c r="F14" s="730"/>
      <c r="G14" s="730"/>
      <c r="H14" s="730"/>
      <c r="I14" s="730"/>
      <c r="J14" s="730"/>
    </row>
    <row r="15" spans="1:11" ht="15" customHeight="1">
      <c r="A15" s="358"/>
      <c r="B15" s="730" t="s">
        <v>91</v>
      </c>
      <c r="C15" s="730"/>
      <c r="D15" s="730"/>
      <c r="E15" s="730"/>
      <c r="F15" s="730"/>
      <c r="G15" s="730"/>
      <c r="H15" s="730"/>
      <c r="I15" s="730"/>
      <c r="J15" s="730"/>
    </row>
    <row r="16" spans="1:11" ht="7.25" customHeight="1">
      <c r="A16" s="358"/>
      <c r="B16" s="431"/>
      <c r="C16" s="431"/>
      <c r="D16" s="431"/>
      <c r="E16" s="431"/>
      <c r="F16" s="431"/>
      <c r="G16" s="431"/>
      <c r="H16" s="431"/>
      <c r="I16" s="431"/>
      <c r="J16" s="431"/>
    </row>
    <row r="17" spans="1:11" s="360" customFormat="1" ht="18" customHeight="1">
      <c r="A17" s="359"/>
      <c r="B17" s="431" t="s">
        <v>100</v>
      </c>
      <c r="C17" s="431"/>
      <c r="D17" s="431"/>
      <c r="E17" s="431"/>
      <c r="F17" s="431"/>
      <c r="G17" s="431"/>
      <c r="H17" s="431"/>
      <c r="I17" s="431"/>
      <c r="J17" s="431"/>
      <c r="K17" s="1"/>
    </row>
    <row r="18" spans="1:11" ht="18" customHeight="1">
      <c r="A18" s="4"/>
      <c r="B18" s="432" t="s">
        <v>92</v>
      </c>
      <c r="C18" s="432"/>
      <c r="D18" s="432"/>
      <c r="E18" s="432"/>
      <c r="F18" s="432"/>
      <c r="G18" s="432"/>
      <c r="H18" s="432"/>
      <c r="I18" s="432"/>
      <c r="J18" s="432"/>
    </row>
    <row r="19" spans="1:11" ht="38.25" customHeight="1">
      <c r="A19" s="4"/>
    </row>
    <row r="20" spans="1:11" ht="18.75" customHeight="1">
      <c r="A20" s="4"/>
    </row>
    <row r="21" spans="1:11" ht="36.75" customHeight="1">
      <c r="A21" s="4"/>
    </row>
    <row r="22" spans="1:11" ht="72" customHeight="1">
      <c r="A22" s="4"/>
    </row>
    <row r="23" spans="1:11" ht="42.65" customHeight="1">
      <c r="A23" s="4"/>
    </row>
    <row r="24" spans="1:11" ht="67.75" customHeight="1">
      <c r="A24" s="4"/>
    </row>
    <row r="25" spans="1:11" ht="66" customHeight="1">
      <c r="A25" s="358"/>
    </row>
    <row r="26" spans="1:11" ht="56.4" customHeight="1">
      <c r="A26" s="358"/>
    </row>
    <row r="27" spans="1:11" ht="73.75" customHeight="1">
      <c r="A27" s="6"/>
    </row>
    <row r="28" spans="1:11" ht="38.4" customHeight="1">
      <c r="A28" s="358"/>
    </row>
    <row r="29" spans="1:11" ht="24.65" customHeight="1">
      <c r="A29" s="358"/>
    </row>
    <row r="30" spans="1:11" ht="19.75" customHeight="1">
      <c r="A30" s="9"/>
    </row>
    <row r="31" spans="1:11" ht="14.4" customHeight="1">
      <c r="A31" s="9"/>
    </row>
    <row r="32" spans="1:11" ht="16.25" customHeight="1">
      <c r="A32" s="9"/>
    </row>
    <row r="33" spans="1:11" ht="15.65" customHeight="1">
      <c r="A33" s="9"/>
    </row>
    <row r="34" spans="1:11" ht="40.5" customHeight="1"/>
    <row r="35" spans="1:11" s="356" customFormat="1" ht="28.25" customHeight="1">
      <c r="B35" s="1"/>
      <c r="C35" s="1"/>
      <c r="D35" s="1"/>
      <c r="E35" s="1"/>
      <c r="F35" s="1"/>
      <c r="G35" s="1"/>
      <c r="H35" s="1"/>
      <c r="I35" s="1"/>
      <c r="J35" s="1"/>
      <c r="K35" s="1"/>
    </row>
    <row r="36" spans="1:11" ht="27" customHeight="1"/>
    <row r="37" spans="1:11" ht="26.25" customHeight="1"/>
  </sheetData>
  <sheetProtection selectLockedCells="1"/>
  <mergeCells count="17">
    <mergeCell ref="B11:J11"/>
    <mergeCell ref="B12:J12"/>
    <mergeCell ref="B9:J9"/>
    <mergeCell ref="B17:J17"/>
    <mergeCell ref="B18:J18"/>
    <mergeCell ref="B13:J13"/>
    <mergeCell ref="B14:J14"/>
    <mergeCell ref="B15:J15"/>
    <mergeCell ref="B16:J16"/>
    <mergeCell ref="B6:J6"/>
    <mergeCell ref="B10:J10"/>
    <mergeCell ref="B1:J1"/>
    <mergeCell ref="B2:J2"/>
    <mergeCell ref="B3:J3"/>
    <mergeCell ref="B7:J7"/>
    <mergeCell ref="B4:J5"/>
    <mergeCell ref="B8:J8"/>
  </mergeCells>
  <printOptions horizontalCentered="1"/>
  <pageMargins left="0.7" right="0.7" top="0.75" bottom="0.75" header="0.3" footer="0.3"/>
  <pageSetup scale="73" orientation="portrait" r:id="rId1"/>
  <headerFooter>
    <oddFooter>&amp;A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244B88-4726-413B-A0B4-784478AEB8E2}">
  <sheetPr codeName="Sheet3">
    <tabColor rgb="FFFFFF00"/>
  </sheetPr>
  <dimension ref="A1:M36"/>
  <sheetViews>
    <sheetView showGridLines="0" zoomScaleNormal="100" workbookViewId="0">
      <selection sqref="A1:XFD1048576"/>
    </sheetView>
  </sheetViews>
  <sheetFormatPr defaultRowHeight="14.5"/>
  <cols>
    <col min="1" max="1" width="3.36328125" customWidth="1"/>
    <col min="2" max="2" width="16.08984375" customWidth="1"/>
    <col min="9" max="9" width="25.36328125" customWidth="1"/>
    <col min="13" max="13" width="3.54296875" customWidth="1"/>
    <col min="14" max="14" width="5.36328125" customWidth="1"/>
  </cols>
  <sheetData>
    <row r="1" spans="1:13" ht="37.5" customHeight="1">
      <c r="A1" s="353"/>
      <c r="B1" s="435" t="s">
        <v>0</v>
      </c>
      <c r="C1" s="435"/>
      <c r="D1" s="435"/>
      <c r="E1" s="435"/>
      <c r="F1" s="435"/>
      <c r="G1" s="435"/>
      <c r="H1" s="435"/>
      <c r="I1" s="435"/>
      <c r="J1" s="435"/>
      <c r="K1" s="435"/>
      <c r="L1" s="435"/>
      <c r="M1" s="435"/>
    </row>
    <row r="2" spans="1:13" ht="32.5" customHeight="1">
      <c r="A2" s="353"/>
      <c r="B2" s="436" t="s">
        <v>40</v>
      </c>
      <c r="C2" s="436"/>
      <c r="D2" s="436"/>
      <c r="E2" s="436"/>
      <c r="F2" s="436"/>
      <c r="G2" s="436"/>
      <c r="H2" s="436"/>
      <c r="I2" s="436"/>
      <c r="J2" s="436"/>
      <c r="K2" s="436"/>
      <c r="L2" s="436"/>
      <c r="M2" s="436"/>
    </row>
    <row r="3" spans="1:13" ht="38.25" customHeight="1">
      <c r="A3" s="353"/>
      <c r="B3" s="388" t="s">
        <v>44</v>
      </c>
      <c r="C3" s="434" t="s">
        <v>45</v>
      </c>
      <c r="D3" s="434"/>
      <c r="E3" s="434"/>
      <c r="F3" s="434"/>
      <c r="G3" s="434"/>
      <c r="H3" s="434"/>
      <c r="I3" s="434"/>
      <c r="J3" s="434"/>
      <c r="K3" s="434"/>
      <c r="L3" s="434"/>
      <c r="M3" s="434"/>
    </row>
    <row r="4" spans="1:13" ht="29.4" customHeight="1">
      <c r="A4" s="353"/>
      <c r="B4" s="389" t="s">
        <v>41</v>
      </c>
      <c r="C4" s="440" t="s">
        <v>46</v>
      </c>
      <c r="D4" s="441"/>
      <c r="E4" s="441"/>
      <c r="F4" s="441"/>
      <c r="G4" s="441"/>
      <c r="H4" s="441"/>
      <c r="I4" s="441"/>
      <c r="J4" s="441"/>
      <c r="K4" s="441"/>
      <c r="L4" s="441"/>
      <c r="M4" s="442"/>
    </row>
    <row r="5" spans="1:13" ht="29.4" customHeight="1">
      <c r="A5" s="353"/>
      <c r="B5" s="389" t="s">
        <v>42</v>
      </c>
      <c r="C5" s="440" t="s">
        <v>400</v>
      </c>
      <c r="D5" s="441"/>
      <c r="E5" s="441"/>
      <c r="F5" s="441"/>
      <c r="G5" s="441"/>
      <c r="H5" s="441"/>
      <c r="I5" s="441"/>
      <c r="J5" s="441"/>
      <c r="K5" s="441"/>
      <c r="L5" s="441"/>
      <c r="M5" s="442"/>
    </row>
    <row r="6" spans="1:13" ht="58.75" customHeight="1">
      <c r="A6" s="353"/>
      <c r="B6" s="389" t="s">
        <v>43</v>
      </c>
      <c r="C6" s="434" t="s">
        <v>101</v>
      </c>
      <c r="D6" s="434"/>
      <c r="E6" s="434"/>
      <c r="F6" s="434"/>
      <c r="G6" s="434"/>
      <c r="H6" s="434"/>
      <c r="I6" s="434"/>
      <c r="J6" s="434"/>
      <c r="K6" s="434"/>
      <c r="L6" s="434"/>
      <c r="M6" s="434"/>
    </row>
    <row r="7" spans="1:13" ht="30" customHeight="1">
      <c r="A7" s="353"/>
      <c r="B7" s="437" t="s">
        <v>324</v>
      </c>
      <c r="C7" s="438"/>
      <c r="D7" s="438"/>
      <c r="E7" s="438"/>
      <c r="F7" s="438"/>
      <c r="G7" s="438"/>
      <c r="H7" s="438"/>
      <c r="I7" s="438"/>
      <c r="J7" s="438"/>
      <c r="K7" s="438"/>
      <c r="L7" s="438"/>
      <c r="M7" s="438"/>
    </row>
    <row r="8" spans="1:13" ht="42.65" customHeight="1">
      <c r="A8" s="353"/>
      <c r="B8" s="439" t="s">
        <v>325</v>
      </c>
      <c r="C8" s="439"/>
      <c r="D8" s="439"/>
      <c r="E8" s="439"/>
      <c r="F8" s="439"/>
      <c r="G8" s="439"/>
      <c r="H8" s="439"/>
      <c r="I8" s="439"/>
      <c r="J8" s="439"/>
      <c r="K8" s="439"/>
      <c r="L8" s="439"/>
      <c r="M8" s="439"/>
    </row>
    <row r="9" spans="1:13" ht="77.25" customHeight="1">
      <c r="A9" s="353"/>
      <c r="B9" s="438" t="s">
        <v>1</v>
      </c>
      <c r="C9" s="438"/>
      <c r="D9" s="438"/>
      <c r="E9" s="438"/>
      <c r="F9" s="438"/>
      <c r="G9" s="438"/>
      <c r="H9" s="438"/>
      <c r="I9" s="438"/>
      <c r="J9" s="438"/>
      <c r="K9" s="438"/>
      <c r="L9" s="438"/>
      <c r="M9" s="438"/>
    </row>
    <row r="10" spans="1:13" ht="57.75" customHeight="1">
      <c r="A10" s="353"/>
      <c r="B10" s="433" t="s">
        <v>2</v>
      </c>
      <c r="C10" s="433"/>
      <c r="D10" s="433"/>
      <c r="E10" s="433"/>
      <c r="F10" s="433"/>
      <c r="G10" s="433"/>
      <c r="H10" s="433"/>
      <c r="I10" s="433"/>
      <c r="J10" s="433"/>
      <c r="K10" s="433"/>
      <c r="L10" s="433"/>
      <c r="M10" s="433"/>
    </row>
    <row r="11" spans="1:13" ht="15" customHeight="1">
      <c r="A11" s="353"/>
      <c r="B11" s="353"/>
      <c r="C11" s="353"/>
      <c r="D11" s="353"/>
      <c r="E11" s="353"/>
      <c r="F11" s="353"/>
      <c r="G11" s="353"/>
      <c r="H11" s="353"/>
      <c r="I11" s="353"/>
      <c r="J11" s="353"/>
    </row>
    <row r="12" spans="1:13" ht="15" customHeight="1">
      <c r="A12" s="353"/>
      <c r="B12" s="353"/>
      <c r="C12" s="353"/>
      <c r="D12" s="353"/>
      <c r="E12" s="353"/>
      <c r="F12" s="353"/>
      <c r="G12" s="353"/>
      <c r="H12" s="353"/>
      <c r="I12" s="353"/>
      <c r="J12" s="353"/>
    </row>
    <row r="13" spans="1:13" ht="15" customHeight="1">
      <c r="A13" s="353"/>
      <c r="B13" s="353"/>
      <c r="C13" s="353"/>
      <c r="D13" s="353"/>
      <c r="E13" s="353"/>
      <c r="F13" s="353"/>
      <c r="G13" s="353"/>
      <c r="H13" s="353"/>
      <c r="I13" s="353"/>
      <c r="J13" s="353"/>
    </row>
    <row r="14" spans="1:13" ht="15" customHeight="1">
      <c r="A14" s="353"/>
      <c r="B14" s="353"/>
      <c r="C14" s="353"/>
      <c r="D14" s="353"/>
      <c r="E14" s="353"/>
      <c r="F14" s="353"/>
      <c r="G14" s="353"/>
      <c r="H14" s="353"/>
      <c r="I14" s="353"/>
      <c r="J14" s="353"/>
    </row>
    <row r="15" spans="1:13" ht="15" customHeight="1">
      <c r="A15" s="353"/>
      <c r="B15" s="353"/>
      <c r="C15" s="353"/>
      <c r="D15" s="353"/>
      <c r="E15" s="353"/>
      <c r="F15" s="353"/>
      <c r="G15" s="353"/>
      <c r="H15" s="353"/>
      <c r="I15" s="353"/>
      <c r="J15" s="353"/>
    </row>
    <row r="16" spans="1:13" ht="15" customHeight="1">
      <c r="A16" s="353"/>
      <c r="B16" s="353"/>
      <c r="C16" s="353"/>
      <c r="D16" s="353"/>
      <c r="E16" s="353"/>
      <c r="F16" s="353"/>
      <c r="G16" s="353"/>
      <c r="H16" s="353"/>
      <c r="I16" s="353"/>
      <c r="J16" s="353"/>
    </row>
    <row r="17" spans="1:10" ht="15" customHeight="1">
      <c r="A17" s="353"/>
      <c r="B17" s="353"/>
      <c r="C17" s="353"/>
      <c r="D17" s="353"/>
      <c r="E17" s="353"/>
      <c r="F17" s="353"/>
      <c r="G17" s="353"/>
      <c r="H17" s="353"/>
      <c r="I17" s="353"/>
      <c r="J17" s="353"/>
    </row>
    <row r="18" spans="1:10" ht="15" customHeight="1">
      <c r="A18" s="353"/>
      <c r="B18" s="353"/>
      <c r="C18" s="353"/>
      <c r="D18" s="353"/>
      <c r="E18" s="353"/>
      <c r="F18" s="353"/>
      <c r="G18" s="353"/>
      <c r="H18" s="353"/>
      <c r="I18" s="353"/>
      <c r="J18" s="353"/>
    </row>
    <row r="19" spans="1:10" ht="15" customHeight="1">
      <c r="A19" s="353"/>
      <c r="B19" s="353"/>
      <c r="C19" s="353"/>
      <c r="D19" s="353"/>
      <c r="E19" s="353"/>
      <c r="F19" s="353"/>
      <c r="G19" s="353"/>
      <c r="H19" s="353"/>
      <c r="I19" s="353"/>
      <c r="J19" s="353"/>
    </row>
    <row r="20" spans="1:10" ht="15" customHeight="1">
      <c r="A20" s="353"/>
      <c r="B20" s="353"/>
      <c r="C20" s="353"/>
      <c r="D20" s="353"/>
      <c r="E20" s="353"/>
      <c r="F20" s="353"/>
      <c r="G20" s="353"/>
      <c r="H20" s="353"/>
      <c r="I20" s="353"/>
      <c r="J20" s="353"/>
    </row>
    <row r="21" spans="1:10" ht="15" customHeight="1">
      <c r="A21" s="353"/>
      <c r="B21" s="353"/>
      <c r="C21" s="353"/>
      <c r="D21" s="353"/>
      <c r="E21" s="353"/>
      <c r="F21" s="353"/>
      <c r="G21" s="353"/>
      <c r="H21" s="353"/>
      <c r="I21" s="353"/>
      <c r="J21" s="353"/>
    </row>
    <row r="22" spans="1:10" ht="15" customHeight="1">
      <c r="A22" s="353"/>
      <c r="B22" s="353"/>
      <c r="C22" s="353"/>
      <c r="D22" s="353"/>
      <c r="E22" s="353"/>
      <c r="F22" s="353"/>
      <c r="G22" s="353"/>
      <c r="H22" s="353"/>
      <c r="I22" s="353"/>
      <c r="J22" s="353"/>
    </row>
    <row r="23" spans="1:10" ht="15" customHeight="1">
      <c r="A23" s="353"/>
      <c r="B23" s="353"/>
      <c r="C23" s="353"/>
      <c r="D23" s="353"/>
      <c r="E23" s="353"/>
      <c r="F23" s="353"/>
      <c r="G23" s="353"/>
      <c r="H23" s="353"/>
      <c r="I23" s="353"/>
      <c r="J23" s="353"/>
    </row>
    <row r="24" spans="1:10" ht="15" customHeight="1">
      <c r="A24" s="353"/>
      <c r="B24" s="353"/>
      <c r="C24" s="353"/>
      <c r="D24" s="353"/>
      <c r="E24" s="353"/>
      <c r="F24" s="353"/>
      <c r="G24" s="353"/>
      <c r="H24" s="353"/>
      <c r="I24" s="353"/>
      <c r="J24" s="353"/>
    </row>
    <row r="25" spans="1:10" ht="15" customHeight="1">
      <c r="A25" s="353"/>
      <c r="B25" s="353"/>
      <c r="C25" s="353"/>
      <c r="D25" s="353"/>
      <c r="E25" s="353"/>
      <c r="F25" s="353"/>
      <c r="G25" s="353"/>
      <c r="H25" s="353"/>
      <c r="I25" s="353"/>
      <c r="J25" s="353"/>
    </row>
    <row r="26" spans="1:10" ht="15" customHeight="1">
      <c r="A26" s="353"/>
      <c r="B26" s="353"/>
      <c r="C26" s="353"/>
      <c r="D26" s="353"/>
      <c r="E26" s="353"/>
      <c r="F26" s="353"/>
      <c r="G26" s="353"/>
      <c r="H26" s="353"/>
      <c r="I26" s="353"/>
      <c r="J26" s="353"/>
    </row>
    <row r="27" spans="1:10" ht="15" customHeight="1">
      <c r="A27" s="353"/>
      <c r="B27" s="353"/>
      <c r="C27" s="353"/>
      <c r="D27" s="353"/>
      <c r="E27" s="353"/>
      <c r="F27" s="353"/>
      <c r="G27" s="353"/>
      <c r="H27" s="353"/>
      <c r="I27" s="353"/>
      <c r="J27" s="353"/>
    </row>
    <row r="28" spans="1:10" ht="15" customHeight="1">
      <c r="A28" s="353"/>
      <c r="B28" s="353"/>
      <c r="C28" s="353"/>
      <c r="D28" s="353"/>
      <c r="E28" s="353"/>
      <c r="F28" s="353"/>
      <c r="G28" s="353"/>
      <c r="H28" s="353"/>
      <c r="I28" s="353"/>
      <c r="J28" s="353"/>
    </row>
    <row r="29" spans="1:10" ht="15" customHeight="1">
      <c r="A29" s="353"/>
      <c r="B29" s="353"/>
      <c r="C29" s="353"/>
      <c r="D29" s="353"/>
      <c r="E29" s="353"/>
      <c r="F29" s="353"/>
      <c r="G29" s="353"/>
      <c r="H29" s="353"/>
      <c r="I29" s="353"/>
      <c r="J29" s="353"/>
    </row>
    <row r="30" spans="1:10" ht="15" customHeight="1">
      <c r="A30" s="353"/>
      <c r="B30" s="353"/>
      <c r="C30" s="353"/>
      <c r="D30" s="353"/>
      <c r="E30" s="353"/>
      <c r="F30" s="353"/>
      <c r="G30" s="353"/>
      <c r="H30" s="353"/>
      <c r="I30" s="353"/>
      <c r="J30" s="353"/>
    </row>
    <row r="31" spans="1:10" ht="15" customHeight="1">
      <c r="A31" s="353"/>
      <c r="B31" s="353"/>
      <c r="C31" s="353"/>
      <c r="D31" s="353"/>
      <c r="E31" s="353"/>
      <c r="F31" s="353"/>
      <c r="G31" s="353"/>
      <c r="H31" s="353"/>
      <c r="I31" s="353"/>
      <c r="J31" s="353"/>
    </row>
    <row r="32" spans="1:10" ht="15" customHeight="1">
      <c r="A32" s="353"/>
      <c r="B32" s="353"/>
      <c r="C32" s="353"/>
      <c r="D32" s="353"/>
      <c r="E32" s="353"/>
      <c r="F32" s="353"/>
      <c r="G32" s="353"/>
      <c r="H32" s="353"/>
      <c r="I32" s="353"/>
      <c r="J32" s="353"/>
    </row>
    <row r="33" spans="1:10" ht="15" customHeight="1">
      <c r="A33" s="353"/>
      <c r="B33" s="353"/>
      <c r="C33" s="353"/>
      <c r="D33" s="353"/>
      <c r="E33" s="353"/>
      <c r="F33" s="353"/>
      <c r="G33" s="353"/>
      <c r="H33" s="353"/>
      <c r="I33" s="353"/>
      <c r="J33" s="353"/>
    </row>
    <row r="34" spans="1:10" ht="15" customHeight="1">
      <c r="A34" s="353"/>
      <c r="B34" s="353"/>
      <c r="C34" s="353"/>
      <c r="D34" s="353"/>
      <c r="E34" s="353"/>
      <c r="F34" s="353"/>
      <c r="G34" s="353"/>
      <c r="H34" s="353"/>
      <c r="I34" s="353"/>
      <c r="J34" s="353"/>
    </row>
    <row r="35" spans="1:10" ht="15" customHeight="1">
      <c r="A35" s="353"/>
      <c r="B35" s="353"/>
      <c r="C35" s="353"/>
      <c r="D35" s="353"/>
      <c r="E35" s="353"/>
      <c r="F35" s="353"/>
      <c r="G35" s="353"/>
      <c r="H35" s="353"/>
      <c r="I35" s="353"/>
      <c r="J35" s="353"/>
    </row>
    <row r="36" spans="1:10" ht="15" customHeight="1">
      <c r="A36" s="353"/>
      <c r="B36" s="353"/>
      <c r="C36" s="353"/>
      <c r="D36" s="353"/>
      <c r="E36" s="353"/>
      <c r="F36" s="353"/>
      <c r="G36" s="353"/>
      <c r="H36" s="353"/>
      <c r="I36" s="353"/>
      <c r="J36" s="353"/>
    </row>
  </sheetData>
  <sheetProtection algorithmName="SHA-512" hashValue="fTXAR5c/ZdoiW4nCbL4E9QgmRkc9FZWlbjCLr9Pp6+2x10T63FV+v6XlSYB96OVWJ5fQohpMEkh+RLeZXVh5Gg==" saltValue="dfQ56GrwRqGNIcPPO/rcxw==" spinCount="100000" sheet="1" objects="1" scenarios="1" selectLockedCells="1" selectUnlockedCells="1"/>
  <mergeCells count="10">
    <mergeCell ref="B10:M10"/>
    <mergeCell ref="C6:M6"/>
    <mergeCell ref="B1:M1"/>
    <mergeCell ref="B2:M2"/>
    <mergeCell ref="B7:M7"/>
    <mergeCell ref="B8:M8"/>
    <mergeCell ref="B9:M9"/>
    <mergeCell ref="C3:M3"/>
    <mergeCell ref="C4:M4"/>
    <mergeCell ref="C5:M5"/>
  </mergeCells>
  <printOptions horizontalCentered="1"/>
  <pageMargins left="0.7" right="0.7" top="0.75" bottom="0.75" header="0.3" footer="0.3"/>
  <pageSetup scale="64" orientation="portrait" r:id="rId1"/>
  <headerFooter>
    <oddFooter>&amp;A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4DDC9C-C7F5-4EA1-BFE4-15BF8D5193CC}">
  <sheetPr codeName="Sheet4">
    <tabColor rgb="FFFFFF00"/>
  </sheetPr>
  <dimension ref="A1:U56"/>
  <sheetViews>
    <sheetView showGridLines="0" topLeftCell="A3" zoomScaleNormal="100" workbookViewId="0">
      <selection activeCell="D9" sqref="D9:K9"/>
    </sheetView>
  </sheetViews>
  <sheetFormatPr defaultColWidth="10.6328125" defaultRowHeight="13"/>
  <cols>
    <col min="1" max="1" width="4.54296875" style="1" customWidth="1"/>
    <col min="2" max="2" width="6.6328125" style="1" customWidth="1"/>
    <col min="3" max="3" width="21.81640625" style="1" customWidth="1"/>
    <col min="4" max="4" width="6.6328125" style="1" customWidth="1"/>
    <col min="5" max="5" width="9.81640625" style="1" customWidth="1"/>
    <col min="6" max="6" width="6.6328125" style="1" customWidth="1"/>
    <col min="7" max="7" width="12.453125" style="1" customWidth="1"/>
    <col min="8" max="8" width="17.6328125" style="1" customWidth="1"/>
    <col min="9" max="9" width="3.6328125" style="1" customWidth="1"/>
    <col min="10" max="10" width="8.6328125" style="1" customWidth="1"/>
    <col min="11" max="11" width="26.81640625" style="1" customWidth="1"/>
    <col min="12" max="12" width="5.453125" style="1" customWidth="1"/>
    <col min="13" max="13" width="5.6328125" style="1" customWidth="1"/>
    <col min="14" max="14" width="10.6328125" style="1" hidden="1" customWidth="1"/>
    <col min="15" max="15" width="5.6328125" style="1" customWidth="1"/>
    <col min="16" max="16384" width="10.6328125" style="1"/>
  </cols>
  <sheetData>
    <row r="1" spans="1:11" hidden="1"/>
    <row r="2" spans="1:11" hidden="1"/>
    <row r="3" spans="1:11">
      <c r="B3" s="488" t="s">
        <v>3</v>
      </c>
      <c r="C3" s="488"/>
      <c r="D3" s="488"/>
      <c r="E3" s="488"/>
      <c r="F3" s="488"/>
      <c r="G3" s="488"/>
      <c r="H3" s="488"/>
      <c r="I3" s="488"/>
      <c r="J3" s="488"/>
      <c r="K3" s="488"/>
    </row>
    <row r="4" spans="1:11" ht="14.4" customHeight="1">
      <c r="B4" s="488"/>
      <c r="C4" s="488"/>
      <c r="D4" s="488"/>
      <c r="E4" s="488"/>
      <c r="F4" s="488"/>
      <c r="G4" s="488"/>
      <c r="H4" s="488"/>
      <c r="I4" s="488"/>
      <c r="J4" s="488"/>
      <c r="K4" s="488"/>
    </row>
    <row r="5" spans="1:11" ht="37.75" customHeight="1">
      <c r="A5" s="6"/>
      <c r="B5" s="489" t="s">
        <v>342</v>
      </c>
      <c r="C5" s="489"/>
      <c r="D5" s="489"/>
      <c r="E5" s="489"/>
      <c r="F5" s="489"/>
      <c r="G5" s="489"/>
      <c r="H5" s="489"/>
      <c r="I5" s="489"/>
      <c r="J5" s="489"/>
      <c r="K5" s="489"/>
    </row>
    <row r="6" spans="1:11" ht="65.400000000000006" customHeight="1">
      <c r="A6" s="4"/>
      <c r="B6" s="490" t="s">
        <v>381</v>
      </c>
      <c r="C6" s="490"/>
      <c r="D6" s="490"/>
      <c r="E6" s="490"/>
      <c r="F6" s="490"/>
      <c r="G6" s="490"/>
      <c r="H6" s="490"/>
      <c r="I6" s="490"/>
      <c r="J6" s="490"/>
      <c r="K6" s="490"/>
    </row>
    <row r="7" spans="1:11" ht="21.65" customHeight="1">
      <c r="A7" s="4"/>
      <c r="B7" s="485" t="s">
        <v>385</v>
      </c>
      <c r="C7" s="486"/>
      <c r="D7" s="486"/>
      <c r="E7" s="486"/>
      <c r="F7" s="486"/>
      <c r="G7" s="486"/>
      <c r="H7" s="486"/>
      <c r="I7" s="486"/>
      <c r="J7" s="486"/>
      <c r="K7" s="487"/>
    </row>
    <row r="8" spans="1:11" ht="20" customHeight="1">
      <c r="A8" s="4"/>
      <c r="B8" s="434" t="s">
        <v>336</v>
      </c>
      <c r="C8" s="434"/>
      <c r="D8" s="467"/>
      <c r="E8" s="468"/>
      <c r="F8" s="468"/>
      <c r="G8" s="468"/>
      <c r="H8" s="468"/>
      <c r="I8" s="468"/>
      <c r="J8" s="468"/>
      <c r="K8" s="469"/>
    </row>
    <row r="9" spans="1:11" ht="20" customHeight="1">
      <c r="A9" s="4"/>
      <c r="B9" s="434" t="s">
        <v>337</v>
      </c>
      <c r="C9" s="434"/>
      <c r="D9" s="478"/>
      <c r="E9" s="479"/>
      <c r="F9" s="479"/>
      <c r="G9" s="479"/>
      <c r="H9" s="479"/>
      <c r="I9" s="479"/>
      <c r="J9" s="479"/>
      <c r="K9" s="480"/>
    </row>
    <row r="10" spans="1:11" ht="20" customHeight="1">
      <c r="A10" s="4"/>
      <c r="B10" s="434" t="s">
        <v>338</v>
      </c>
      <c r="C10" s="434"/>
      <c r="D10" s="467"/>
      <c r="E10" s="468"/>
      <c r="F10" s="468"/>
      <c r="G10" s="468"/>
      <c r="H10" s="468"/>
      <c r="I10" s="468"/>
      <c r="J10" s="468"/>
      <c r="K10" s="469"/>
    </row>
    <row r="11" spans="1:11" ht="20" customHeight="1">
      <c r="A11" s="4"/>
      <c r="B11" s="434" t="s">
        <v>321</v>
      </c>
      <c r="C11" s="434"/>
      <c r="D11" s="467"/>
      <c r="E11" s="468"/>
      <c r="F11" s="468"/>
      <c r="G11" s="468"/>
      <c r="H11" s="468"/>
      <c r="I11" s="468"/>
      <c r="J11" s="468"/>
      <c r="K11" s="469"/>
    </row>
    <row r="12" spans="1:11" ht="20" customHeight="1">
      <c r="A12" s="4"/>
      <c r="B12" s="434" t="s">
        <v>320</v>
      </c>
      <c r="C12" s="434"/>
      <c r="D12" s="467"/>
      <c r="E12" s="468"/>
      <c r="F12" s="468"/>
      <c r="G12" s="468"/>
      <c r="H12" s="468"/>
      <c r="I12" s="468"/>
      <c r="J12" s="468"/>
      <c r="K12" s="469"/>
    </row>
    <row r="13" spans="1:11" ht="20" customHeight="1">
      <c r="A13" s="4"/>
      <c r="B13" s="434" t="s">
        <v>319</v>
      </c>
      <c r="C13" s="434"/>
      <c r="D13" s="470"/>
      <c r="E13" s="471"/>
      <c r="F13" s="471"/>
      <c r="G13" s="471"/>
      <c r="H13" s="471"/>
      <c r="I13" s="471"/>
      <c r="J13" s="471"/>
      <c r="K13" s="472"/>
    </row>
    <row r="14" spans="1:11" ht="20" customHeight="1">
      <c r="A14" s="4"/>
      <c r="B14" s="440" t="s">
        <v>318</v>
      </c>
      <c r="C14" s="442"/>
      <c r="D14" s="447"/>
      <c r="E14" s="448"/>
      <c r="F14" s="448"/>
      <c r="G14" s="449"/>
      <c r="H14" s="445" t="s">
        <v>341</v>
      </c>
      <c r="I14" s="446"/>
      <c r="J14" s="491"/>
      <c r="K14" s="492"/>
    </row>
    <row r="15" spans="1:11" ht="20.399999999999999" customHeight="1">
      <c r="A15" s="4"/>
      <c r="B15" s="485" t="s">
        <v>48</v>
      </c>
      <c r="C15" s="486"/>
      <c r="D15" s="486"/>
      <c r="E15" s="486"/>
      <c r="F15" s="486"/>
      <c r="G15" s="486"/>
      <c r="H15" s="486"/>
      <c r="I15" s="486"/>
      <c r="J15" s="486"/>
      <c r="K15" s="487"/>
    </row>
    <row r="16" spans="1:11" ht="20" customHeight="1">
      <c r="A16" s="4"/>
      <c r="B16" s="434" t="s">
        <v>336</v>
      </c>
      <c r="C16" s="434"/>
      <c r="D16" s="467"/>
      <c r="E16" s="468"/>
      <c r="F16" s="468"/>
      <c r="G16" s="468"/>
      <c r="H16" s="468"/>
      <c r="I16" s="468"/>
      <c r="J16" s="468"/>
      <c r="K16" s="469"/>
    </row>
    <row r="17" spans="1:21" ht="20" customHeight="1">
      <c r="A17" s="4"/>
      <c r="B17" s="434" t="s">
        <v>337</v>
      </c>
      <c r="C17" s="434"/>
      <c r="D17" s="478"/>
      <c r="E17" s="479"/>
      <c r="F17" s="479"/>
      <c r="G17" s="479"/>
      <c r="H17" s="479"/>
      <c r="I17" s="479"/>
      <c r="J17" s="479"/>
      <c r="K17" s="480"/>
    </row>
    <row r="18" spans="1:21" ht="20" customHeight="1">
      <c r="A18" s="4"/>
      <c r="B18" s="434" t="s">
        <v>338</v>
      </c>
      <c r="C18" s="434"/>
      <c r="D18" s="467"/>
      <c r="E18" s="468"/>
      <c r="F18" s="468"/>
      <c r="G18" s="468"/>
      <c r="H18" s="468"/>
      <c r="I18" s="468"/>
      <c r="J18" s="468"/>
      <c r="K18" s="469"/>
    </row>
    <row r="19" spans="1:21" ht="20" customHeight="1">
      <c r="A19" s="4"/>
      <c r="B19" s="434" t="s">
        <v>321</v>
      </c>
      <c r="C19" s="434"/>
      <c r="D19" s="467"/>
      <c r="E19" s="468"/>
      <c r="F19" s="468"/>
      <c r="G19" s="468"/>
      <c r="H19" s="468"/>
      <c r="I19" s="468"/>
      <c r="J19" s="468"/>
      <c r="K19" s="469"/>
    </row>
    <row r="20" spans="1:21" ht="20" customHeight="1">
      <c r="A20" s="4"/>
      <c r="B20" s="434" t="s">
        <v>320</v>
      </c>
      <c r="C20" s="434"/>
      <c r="D20" s="467"/>
      <c r="E20" s="468"/>
      <c r="F20" s="468"/>
      <c r="G20" s="468"/>
      <c r="H20" s="468"/>
      <c r="I20" s="468"/>
      <c r="J20" s="468"/>
      <c r="K20" s="469"/>
    </row>
    <row r="21" spans="1:21" ht="20" customHeight="1">
      <c r="A21" s="4"/>
      <c r="B21" s="434" t="s">
        <v>319</v>
      </c>
      <c r="C21" s="434"/>
      <c r="D21" s="470"/>
      <c r="E21" s="471"/>
      <c r="F21" s="471"/>
      <c r="G21" s="471"/>
      <c r="H21" s="471"/>
      <c r="I21" s="471"/>
      <c r="J21" s="471"/>
      <c r="K21" s="472"/>
    </row>
    <row r="22" spans="1:21" ht="23.4" customHeight="1">
      <c r="B22" s="484" t="s">
        <v>328</v>
      </c>
      <c r="C22" s="484"/>
      <c r="D22" s="484"/>
      <c r="E22" s="484"/>
      <c r="F22" s="484"/>
      <c r="G22" s="484"/>
      <c r="H22" s="484"/>
      <c r="I22" s="484"/>
      <c r="J22" s="484"/>
      <c r="K22" s="484"/>
      <c r="L22" s="201"/>
      <c r="M22" s="201"/>
      <c r="N22" s="201"/>
      <c r="O22" s="201"/>
      <c r="P22" s="201"/>
      <c r="Q22" s="201"/>
      <c r="R22" s="201"/>
      <c r="S22" s="201"/>
      <c r="T22" s="201"/>
      <c r="U22" s="201"/>
    </row>
    <row r="23" spans="1:21" s="6" customFormat="1" ht="20" customHeight="1">
      <c r="B23" s="455" t="s">
        <v>329</v>
      </c>
      <c r="C23" s="456"/>
      <c r="D23" s="456"/>
      <c r="E23" s="456"/>
      <c r="F23" s="390"/>
      <c r="G23" s="391"/>
      <c r="H23" s="391"/>
      <c r="I23" s="391"/>
      <c r="J23" s="391"/>
      <c r="K23" s="392"/>
    </row>
    <row r="24" spans="1:21" s="6" customFormat="1" ht="20" customHeight="1" thickBot="1">
      <c r="B24" s="457" t="s">
        <v>330</v>
      </c>
      <c r="C24" s="458"/>
      <c r="D24" s="458" t="s">
        <v>331</v>
      </c>
      <c r="E24" s="458"/>
      <c r="F24" s="393"/>
      <c r="G24" s="394" t="s">
        <v>332</v>
      </c>
      <c r="H24" s="394"/>
      <c r="I24" s="205"/>
      <c r="K24" s="395"/>
      <c r="L24" s="204"/>
      <c r="M24" s="204"/>
      <c r="N24" s="202"/>
    </row>
    <row r="25" spans="1:21" s="6" customFormat="1" ht="20" customHeight="1" thickBot="1">
      <c r="B25" s="457">
        <v>0</v>
      </c>
      <c r="C25" s="458"/>
      <c r="D25" s="459"/>
      <c r="E25" s="459"/>
      <c r="F25" s="393"/>
      <c r="G25" s="206"/>
      <c r="H25" s="397" t="s">
        <v>83</v>
      </c>
      <c r="I25" s="397"/>
      <c r="K25" s="395"/>
      <c r="L25" s="198"/>
      <c r="M25" s="198"/>
      <c r="N25" s="203"/>
    </row>
    <row r="26" spans="1:21" s="6" customFormat="1" ht="20" customHeight="1">
      <c r="B26" s="450">
        <v>1</v>
      </c>
      <c r="C26" s="451"/>
      <c r="D26" s="452"/>
      <c r="E26" s="452"/>
      <c r="F26" s="205"/>
      <c r="G26" s="206"/>
      <c r="H26" s="443" t="s">
        <v>334</v>
      </c>
      <c r="I26" s="443"/>
      <c r="J26" s="443"/>
      <c r="K26" s="401"/>
    </row>
    <row r="27" spans="1:21" s="6" customFormat="1" ht="20" customHeight="1">
      <c r="B27" s="450">
        <v>2</v>
      </c>
      <c r="C27" s="451"/>
      <c r="D27" s="452"/>
      <c r="E27" s="452"/>
      <c r="F27" s="396"/>
      <c r="G27" s="206"/>
      <c r="H27" s="443" t="s">
        <v>335</v>
      </c>
      <c r="I27" s="443"/>
      <c r="J27" s="443"/>
      <c r="K27" s="401"/>
    </row>
    <row r="28" spans="1:21" s="6" customFormat="1" ht="20" customHeight="1">
      <c r="B28" s="450">
        <v>3</v>
      </c>
      <c r="C28" s="451"/>
      <c r="D28" s="452"/>
      <c r="E28" s="452"/>
      <c r="F28" s="205"/>
      <c r="G28" s="398"/>
      <c r="H28" s="398"/>
      <c r="I28" s="398"/>
      <c r="J28" s="398"/>
      <c r="K28" s="399"/>
      <c r="L28" s="200"/>
      <c r="M28" s="200"/>
      <c r="N28" s="200"/>
      <c r="O28" s="200"/>
      <c r="P28" s="200"/>
      <c r="Q28" s="200"/>
      <c r="R28" s="200"/>
      <c r="S28" s="200"/>
      <c r="T28" s="200"/>
      <c r="U28" s="200"/>
    </row>
    <row r="29" spans="1:21" s="6" customFormat="1" ht="20" customHeight="1">
      <c r="B29" s="450">
        <v>4</v>
      </c>
      <c r="C29" s="451"/>
      <c r="D29" s="452"/>
      <c r="E29" s="452"/>
      <c r="F29" s="396"/>
      <c r="G29" s="444" t="s">
        <v>333</v>
      </c>
      <c r="H29" s="444"/>
      <c r="I29" s="444"/>
      <c r="J29" s="444"/>
      <c r="K29" s="400"/>
      <c r="L29" s="197"/>
      <c r="M29" s="197"/>
      <c r="N29" s="198"/>
      <c r="O29" s="198"/>
      <c r="P29" s="199"/>
      <c r="Q29" s="197"/>
      <c r="R29" s="197"/>
      <c r="S29" s="198"/>
      <c r="T29" s="198"/>
      <c r="U29" s="198"/>
    </row>
    <row r="30" spans="1:21" s="6" customFormat="1" ht="20" customHeight="1">
      <c r="B30" s="450">
        <v>5</v>
      </c>
      <c r="C30" s="451"/>
      <c r="D30" s="452"/>
      <c r="E30" s="452"/>
      <c r="F30" s="396"/>
      <c r="G30" s="352" t="s">
        <v>119</v>
      </c>
      <c r="H30" s="396"/>
      <c r="I30" s="205"/>
      <c r="J30" s="205"/>
      <c r="K30" s="400"/>
      <c r="L30" s="197"/>
      <c r="M30" s="197"/>
      <c r="N30" s="198"/>
      <c r="O30" s="198"/>
      <c r="P30" s="199"/>
      <c r="Q30" s="197"/>
      <c r="R30" s="197"/>
      <c r="S30" s="198"/>
      <c r="T30" s="198"/>
      <c r="U30" s="198"/>
    </row>
    <row r="31" spans="1:21" s="6" customFormat="1" ht="20" customHeight="1">
      <c r="B31" s="453">
        <v>6</v>
      </c>
      <c r="C31" s="454"/>
      <c r="D31" s="452"/>
      <c r="E31" s="452"/>
      <c r="F31" s="209"/>
      <c r="G31" s="208"/>
      <c r="H31" s="208"/>
      <c r="I31" s="210"/>
      <c r="J31" s="210"/>
      <c r="K31" s="211"/>
      <c r="L31" s="197"/>
      <c r="M31" s="197"/>
      <c r="N31" s="198"/>
      <c r="O31" s="198"/>
      <c r="P31" s="199"/>
      <c r="Q31" s="197"/>
      <c r="R31" s="197"/>
      <c r="S31" s="198"/>
      <c r="T31" s="198"/>
      <c r="U31" s="198"/>
    </row>
    <row r="32" spans="1:21" s="6" customFormat="1" ht="10.25" customHeight="1">
      <c r="B32" s="207"/>
      <c r="C32" s="208"/>
      <c r="D32" s="212"/>
      <c r="E32" s="212"/>
      <c r="F32" s="209"/>
      <c r="G32" s="208"/>
      <c r="H32" s="208"/>
      <c r="I32" s="210"/>
      <c r="J32" s="210"/>
      <c r="K32" s="211"/>
      <c r="L32" s="197"/>
      <c r="M32" s="197"/>
      <c r="N32" s="198"/>
      <c r="O32" s="198"/>
      <c r="P32" s="199"/>
      <c r="Q32" s="197"/>
      <c r="R32" s="197"/>
      <c r="S32" s="198"/>
      <c r="T32" s="198"/>
      <c r="U32" s="198"/>
    </row>
    <row r="33" spans="2:14" ht="45.65" customHeight="1">
      <c r="B33" s="481" t="s">
        <v>95</v>
      </c>
      <c r="C33" s="482"/>
      <c r="D33" s="482"/>
      <c r="E33" s="482"/>
      <c r="F33" s="482"/>
      <c r="G33" s="482"/>
      <c r="H33" s="482"/>
      <c r="I33" s="482"/>
      <c r="J33" s="482"/>
      <c r="K33" s="483"/>
      <c r="N33" s="9"/>
    </row>
    <row r="34" spans="2:14" ht="45" customHeight="1">
      <c r="B34" s="19" t="s">
        <v>24</v>
      </c>
      <c r="C34" s="440" t="s">
        <v>25</v>
      </c>
      <c r="D34" s="441"/>
      <c r="E34" s="441"/>
      <c r="F34" s="441"/>
      <c r="G34" s="441"/>
      <c r="H34" s="442"/>
      <c r="I34" s="464" t="s">
        <v>119</v>
      </c>
      <c r="J34" s="465"/>
      <c r="K34" s="466"/>
    </row>
    <row r="35" spans="2:14" ht="45" customHeight="1">
      <c r="B35" s="19" t="s">
        <v>26</v>
      </c>
      <c r="C35" s="440" t="s">
        <v>27</v>
      </c>
      <c r="D35" s="441"/>
      <c r="E35" s="441"/>
      <c r="F35" s="441"/>
      <c r="G35" s="441"/>
      <c r="H35" s="441"/>
      <c r="I35" s="464" t="s">
        <v>119</v>
      </c>
      <c r="J35" s="465"/>
      <c r="K35" s="466"/>
    </row>
    <row r="36" spans="2:14" ht="45" customHeight="1">
      <c r="B36" s="19" t="s">
        <v>28</v>
      </c>
      <c r="C36" s="441" t="s">
        <v>29</v>
      </c>
      <c r="D36" s="441"/>
      <c r="E36" s="441"/>
      <c r="F36" s="441"/>
      <c r="G36" s="441"/>
      <c r="H36" s="441"/>
      <c r="I36" s="464" t="s">
        <v>119</v>
      </c>
      <c r="J36" s="465"/>
      <c r="K36" s="466"/>
    </row>
    <row r="37" spans="2:14" ht="45" customHeight="1">
      <c r="B37" s="20" t="s">
        <v>30</v>
      </c>
      <c r="C37" s="21" t="s">
        <v>31</v>
      </c>
      <c r="D37" s="21"/>
      <c r="E37" s="21"/>
      <c r="F37" s="21"/>
      <c r="G37" s="21"/>
      <c r="H37" s="22"/>
      <c r="I37" s="464" t="s">
        <v>119</v>
      </c>
      <c r="J37" s="465"/>
      <c r="K37" s="466"/>
    </row>
    <row r="38" spans="2:14" ht="45" customHeight="1">
      <c r="B38" s="20" t="s">
        <v>32</v>
      </c>
      <c r="C38" s="21" t="s">
        <v>33</v>
      </c>
      <c r="D38" s="21"/>
      <c r="E38" s="21"/>
      <c r="F38" s="21"/>
      <c r="G38" s="21"/>
      <c r="H38" s="22"/>
      <c r="I38" s="464" t="s">
        <v>119</v>
      </c>
      <c r="J38" s="465"/>
      <c r="K38" s="466"/>
      <c r="N38" s="9"/>
    </row>
    <row r="39" spans="2:14" ht="45" customHeight="1">
      <c r="B39" s="19" t="s">
        <v>34</v>
      </c>
      <c r="C39" s="440" t="s">
        <v>35</v>
      </c>
      <c r="D39" s="441"/>
      <c r="E39" s="441"/>
      <c r="F39" s="441"/>
      <c r="G39" s="441"/>
      <c r="H39" s="442"/>
      <c r="I39" s="464" t="s">
        <v>119</v>
      </c>
      <c r="J39" s="465"/>
      <c r="K39" s="466"/>
    </row>
    <row r="40" spans="2:14" ht="48.65" customHeight="1">
      <c r="B40" s="19" t="s">
        <v>36</v>
      </c>
      <c r="C40" s="434" t="s">
        <v>37</v>
      </c>
      <c r="D40" s="434"/>
      <c r="E40" s="434"/>
      <c r="F40" s="434"/>
      <c r="G40" s="434"/>
      <c r="H40" s="434"/>
      <c r="I40" s="464" t="s">
        <v>119</v>
      </c>
      <c r="J40" s="465"/>
      <c r="K40" s="466"/>
    </row>
    <row r="41" spans="2:14" ht="15.5">
      <c r="B41" s="463"/>
      <c r="C41" s="463"/>
      <c r="D41" s="463"/>
      <c r="E41" s="463"/>
      <c r="F41" s="463"/>
      <c r="G41" s="463"/>
      <c r="H41" s="463"/>
      <c r="I41" s="463"/>
      <c r="J41" s="463"/>
      <c r="K41" s="463"/>
      <c r="N41" s="9"/>
    </row>
    <row r="42" spans="2:14" ht="15.5">
      <c r="B42" s="473"/>
      <c r="C42" s="473"/>
      <c r="D42" s="473"/>
      <c r="E42" s="473"/>
      <c r="F42" s="23"/>
      <c r="G42" s="23"/>
      <c r="H42" s="475"/>
      <c r="I42" s="476"/>
      <c r="J42" s="476"/>
      <c r="K42" s="11"/>
    </row>
    <row r="43" spans="2:14" ht="16" thickBot="1">
      <c r="B43" s="474"/>
      <c r="C43" s="474"/>
      <c r="D43" s="474"/>
      <c r="E43" s="474"/>
      <c r="F43" s="23"/>
      <c r="G43" s="23"/>
      <c r="H43" s="477"/>
      <c r="I43" s="477"/>
      <c r="J43" s="477"/>
      <c r="K43" s="2"/>
    </row>
    <row r="44" spans="2:14" ht="15.5">
      <c r="B44" s="460" t="s">
        <v>339</v>
      </c>
      <c r="C44" s="460"/>
      <c r="D44" s="460"/>
      <c r="E44" s="460"/>
      <c r="F44" s="23"/>
      <c r="G44" s="23"/>
      <c r="H44" s="6" t="s">
        <v>38</v>
      </c>
      <c r="I44" s="6"/>
      <c r="J44" s="6"/>
      <c r="K44" s="12"/>
      <c r="N44" s="9"/>
    </row>
    <row r="45" spans="2:14" ht="15.5">
      <c r="B45" s="461"/>
      <c r="C45" s="461"/>
      <c r="D45" s="461"/>
      <c r="E45" s="461"/>
      <c r="F45" s="6"/>
      <c r="G45" s="6"/>
      <c r="H45" s="6"/>
      <c r="I45" s="6"/>
      <c r="J45" s="6"/>
      <c r="K45" s="6"/>
    </row>
    <row r="46" spans="2:14" ht="15.5">
      <c r="B46" s="461"/>
      <c r="C46" s="461"/>
      <c r="D46" s="461"/>
      <c r="E46" s="461"/>
      <c r="F46" s="6"/>
      <c r="G46" s="6"/>
      <c r="H46" s="6"/>
      <c r="I46" s="6"/>
      <c r="J46" s="6"/>
      <c r="K46" s="2"/>
    </row>
    <row r="47" spans="2:14" ht="16" thickBot="1">
      <c r="B47" s="462"/>
      <c r="C47" s="462"/>
      <c r="D47" s="462"/>
      <c r="E47" s="462"/>
      <c r="F47" s="6"/>
      <c r="G47" s="6"/>
      <c r="H47" s="6"/>
      <c r="I47" s="6"/>
      <c r="J47" s="6"/>
      <c r="K47" s="6"/>
    </row>
    <row r="48" spans="2:14" ht="15.5">
      <c r="B48" s="6" t="s">
        <v>340</v>
      </c>
      <c r="C48" s="6"/>
      <c r="D48" s="6"/>
      <c r="E48" s="6"/>
      <c r="F48" s="6"/>
      <c r="G48" s="6"/>
      <c r="H48" s="6"/>
      <c r="I48" s="6"/>
      <c r="J48" s="6"/>
      <c r="K48" s="12"/>
    </row>
    <row r="49" spans="2:11" ht="15.5">
      <c r="B49" s="6"/>
      <c r="C49" s="6"/>
      <c r="D49" s="6"/>
      <c r="E49" s="6"/>
      <c r="F49" s="6"/>
      <c r="G49" s="6"/>
      <c r="H49" s="6"/>
      <c r="I49" s="6"/>
      <c r="J49" s="6"/>
      <c r="K49" s="11"/>
    </row>
    <row r="50" spans="2:11" ht="15.5">
      <c r="B50" s="6"/>
      <c r="C50" s="6"/>
      <c r="D50" s="6"/>
      <c r="E50" s="6"/>
      <c r="F50" s="6"/>
      <c r="G50" s="6"/>
      <c r="H50" s="6"/>
      <c r="I50" s="6"/>
      <c r="J50" s="6"/>
      <c r="K50" s="2"/>
    </row>
    <row r="51" spans="2:11" ht="15.5">
      <c r="B51" s="6"/>
      <c r="C51" s="6"/>
      <c r="D51" s="6"/>
      <c r="E51" s="6"/>
      <c r="F51" s="6"/>
      <c r="G51" s="6"/>
      <c r="H51" s="6"/>
      <c r="I51" s="6"/>
      <c r="J51" s="6"/>
      <c r="K51" s="2"/>
    </row>
    <row r="52" spans="2:11" ht="15.5">
      <c r="B52" s="6"/>
      <c r="C52" s="6"/>
      <c r="D52" s="6"/>
      <c r="E52" s="6"/>
      <c r="F52" s="6"/>
      <c r="G52" s="6"/>
      <c r="H52" s="6"/>
      <c r="I52" s="6"/>
      <c r="J52" s="6"/>
      <c r="K52" s="11"/>
    </row>
    <row r="53" spans="2:11" ht="15.5">
      <c r="B53" s="6"/>
      <c r="C53" s="6"/>
      <c r="D53" s="6"/>
      <c r="E53" s="6"/>
      <c r="F53" s="6"/>
      <c r="G53" s="6"/>
      <c r="H53" s="6"/>
      <c r="I53" s="6"/>
      <c r="J53" s="6"/>
      <c r="K53" s="6"/>
    </row>
    <row r="54" spans="2:11" ht="15.5">
      <c r="B54" s="6"/>
      <c r="C54" s="6"/>
      <c r="D54" s="6"/>
      <c r="E54" s="6"/>
      <c r="F54" s="6"/>
      <c r="G54" s="6"/>
      <c r="H54" s="6"/>
      <c r="I54" s="6"/>
      <c r="J54" s="6"/>
      <c r="K54" s="6"/>
    </row>
    <row r="55" spans="2:11" ht="15.5">
      <c r="B55" s="6"/>
      <c r="C55" s="6"/>
      <c r="D55" s="6"/>
      <c r="E55" s="6"/>
      <c r="F55" s="6"/>
      <c r="G55" s="6"/>
      <c r="H55" s="6"/>
      <c r="I55" s="6"/>
      <c r="J55" s="6"/>
      <c r="K55" s="11"/>
    </row>
    <row r="56" spans="2:11" ht="15.5">
      <c r="B56" s="6"/>
      <c r="C56" s="6"/>
      <c r="D56" s="6"/>
      <c r="E56" s="6"/>
      <c r="F56" s="6"/>
      <c r="G56" s="6"/>
      <c r="H56" s="6"/>
      <c r="I56" s="6"/>
      <c r="J56" s="6"/>
      <c r="K56" s="6"/>
    </row>
  </sheetData>
  <sheetProtection algorithmName="SHA-512" hashValue="tMo9mr93/UNEAckVEXgIBcyr1wnvCtR1VdQSSa1Yrkb8a71VaCxDjplqMBGul8koi5GdRnj2Wc2JsvnEdilxhA==" saltValue="0DQ18YLEPg4+XcMUk7A2ew==" spinCount="100000" sheet="1" selectLockedCells="1"/>
  <mergeCells count="72">
    <mergeCell ref="I35:K35"/>
    <mergeCell ref="C36:H36"/>
    <mergeCell ref="B3:K4"/>
    <mergeCell ref="B5:K5"/>
    <mergeCell ref="B8:C8"/>
    <mergeCell ref="D8:K8"/>
    <mergeCell ref="B10:C10"/>
    <mergeCell ref="D10:K10"/>
    <mergeCell ref="B7:K7"/>
    <mergeCell ref="B6:K6"/>
    <mergeCell ref="J14:K14"/>
    <mergeCell ref="I36:K36"/>
    <mergeCell ref="B16:C16"/>
    <mergeCell ref="D16:K16"/>
    <mergeCell ref="B17:C17"/>
    <mergeCell ref="D17:K17"/>
    <mergeCell ref="B42:E43"/>
    <mergeCell ref="H42:J43"/>
    <mergeCell ref="B9:C9"/>
    <mergeCell ref="D9:K9"/>
    <mergeCell ref="B11:C11"/>
    <mergeCell ref="D11:K11"/>
    <mergeCell ref="B12:C12"/>
    <mergeCell ref="D12:K12"/>
    <mergeCell ref="B13:C13"/>
    <mergeCell ref="D13:K13"/>
    <mergeCell ref="B14:C14"/>
    <mergeCell ref="B33:K33"/>
    <mergeCell ref="B22:K22"/>
    <mergeCell ref="B18:C18"/>
    <mergeCell ref="D18:K18"/>
    <mergeCell ref="B15:K15"/>
    <mergeCell ref="B19:C19"/>
    <mergeCell ref="D19:K19"/>
    <mergeCell ref="B20:C20"/>
    <mergeCell ref="D20:K20"/>
    <mergeCell ref="B21:C21"/>
    <mergeCell ref="D21:K21"/>
    <mergeCell ref="B44:E44"/>
    <mergeCell ref="B45:E47"/>
    <mergeCell ref="B28:C28"/>
    <mergeCell ref="D28:E28"/>
    <mergeCell ref="B29:C29"/>
    <mergeCell ref="D29:E29"/>
    <mergeCell ref="B41:K41"/>
    <mergeCell ref="I37:K37"/>
    <mergeCell ref="I38:K38"/>
    <mergeCell ref="C39:H39"/>
    <mergeCell ref="I39:K39"/>
    <mergeCell ref="C40:H40"/>
    <mergeCell ref="I40:K40"/>
    <mergeCell ref="C34:H34"/>
    <mergeCell ref="I34:K34"/>
    <mergeCell ref="C35:H35"/>
    <mergeCell ref="B30:C30"/>
    <mergeCell ref="D30:E30"/>
    <mergeCell ref="B31:C31"/>
    <mergeCell ref="D31:E31"/>
    <mergeCell ref="B23:E23"/>
    <mergeCell ref="B24:C24"/>
    <mergeCell ref="D24:E24"/>
    <mergeCell ref="B25:C25"/>
    <mergeCell ref="D25:E25"/>
    <mergeCell ref="B26:C26"/>
    <mergeCell ref="D26:E26"/>
    <mergeCell ref="B27:C27"/>
    <mergeCell ref="D27:E27"/>
    <mergeCell ref="H26:J26"/>
    <mergeCell ref="G29:J29"/>
    <mergeCell ref="H14:I14"/>
    <mergeCell ref="D14:G14"/>
    <mergeCell ref="H27:J27"/>
  </mergeCells>
  <dataValidations count="2">
    <dataValidation type="list" allowBlank="1" showInputMessage="1" showErrorMessage="1" sqref="I34:K40" xr:uid="{51EEDA80-6DB0-48B6-AF8A-B2474FB2FDD7}">
      <formula1>"Select One, TRUE, FALSE"</formula1>
    </dataValidation>
    <dataValidation type="list" allowBlank="1" showInputMessage="1" showErrorMessage="1" sqref="G30" xr:uid="{37A4AC97-441D-4127-84AE-E60B38435ED6}">
      <formula1>"Select One, YES, NO, PARTIAL"</formula1>
    </dataValidation>
  </dataValidations>
  <printOptions horizontalCentered="1"/>
  <pageMargins left="0.7" right="0.7" top="0.75" bottom="0.75" header="0.3" footer="0.3"/>
  <pageSetup scale="59" orientation="portrait" r:id="rId1"/>
  <headerFooter>
    <oddFooter>&amp;A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75620C-8A66-47A0-98E2-86A9695F467B}">
  <sheetPr codeName="Sheet6">
    <tabColor rgb="FFFFFF00"/>
  </sheetPr>
  <dimension ref="C2:Q50"/>
  <sheetViews>
    <sheetView showGridLines="0" zoomScaleNormal="100" workbookViewId="0">
      <selection activeCell="E6" sqref="E6:N6"/>
    </sheetView>
  </sheetViews>
  <sheetFormatPr defaultColWidth="10.6328125" defaultRowHeight="13"/>
  <cols>
    <col min="1" max="2" width="4.08984375" style="1" customWidth="1"/>
    <col min="3" max="3" width="7.36328125" style="1" customWidth="1"/>
    <col min="4" max="4" width="26.81640625" style="1" customWidth="1"/>
    <col min="5" max="6" width="12" style="1" customWidth="1"/>
    <col min="7" max="7" width="8.36328125" style="1" customWidth="1"/>
    <col min="8" max="8" width="16.08984375" style="1" customWidth="1"/>
    <col min="9" max="9" width="6.6328125" style="1" customWidth="1"/>
    <col min="10" max="10" width="11.08984375" style="1" customWidth="1"/>
    <col min="11" max="11" width="3.6328125" style="1" customWidth="1"/>
    <col min="12" max="12" width="9.453125" style="1" customWidth="1"/>
    <col min="13" max="13" width="8.08984375" style="1" customWidth="1"/>
    <col min="14" max="14" width="19.54296875" style="1" customWidth="1"/>
    <col min="15" max="15" width="5.453125" style="1" customWidth="1"/>
    <col min="16" max="16" width="5.6328125" style="1" customWidth="1"/>
    <col min="17" max="17" width="10.6328125" style="1" hidden="1" customWidth="1"/>
    <col min="18" max="18" width="5.6328125" style="1" customWidth="1"/>
    <col min="19" max="16384" width="10.6328125" style="1"/>
  </cols>
  <sheetData>
    <row r="2" spans="3:14" ht="27" customHeight="1">
      <c r="C2" s="506" t="s">
        <v>3</v>
      </c>
      <c r="D2" s="506"/>
      <c r="E2" s="506"/>
      <c r="F2" s="506"/>
      <c r="G2" s="506"/>
      <c r="H2" s="506"/>
      <c r="I2" s="506"/>
      <c r="J2" s="506"/>
      <c r="K2" s="506"/>
      <c r="L2" s="506"/>
      <c r="M2" s="506"/>
      <c r="N2" s="506"/>
    </row>
    <row r="3" spans="3:14" ht="28.5" customHeight="1">
      <c r="C3" s="436" t="s">
        <v>327</v>
      </c>
      <c r="D3" s="436"/>
      <c r="E3" s="436"/>
      <c r="F3" s="436"/>
      <c r="G3" s="436"/>
      <c r="H3" s="436"/>
      <c r="I3" s="436"/>
      <c r="J3" s="436"/>
      <c r="K3" s="436"/>
      <c r="L3" s="436"/>
      <c r="M3" s="436"/>
      <c r="N3" s="436"/>
    </row>
    <row r="4" spans="3:14" ht="30" customHeight="1">
      <c r="C4" s="507">
        <f>PREAPPLICATION!D8</f>
        <v>0</v>
      </c>
      <c r="D4" s="507"/>
      <c r="E4" s="507"/>
      <c r="F4" s="507"/>
      <c r="G4" s="507"/>
      <c r="H4" s="507"/>
      <c r="I4" s="507"/>
      <c r="J4" s="507"/>
      <c r="K4" s="507"/>
      <c r="L4" s="507"/>
      <c r="M4" s="507"/>
      <c r="N4" s="507"/>
    </row>
    <row r="5" spans="3:14" ht="30.65" customHeight="1">
      <c r="C5" s="508" t="s">
        <v>4</v>
      </c>
      <c r="D5" s="509"/>
      <c r="E5" s="509"/>
      <c r="F5" s="509"/>
      <c r="G5" s="509"/>
      <c r="H5" s="509"/>
      <c r="I5" s="509"/>
      <c r="J5" s="509"/>
      <c r="K5" s="509"/>
      <c r="L5" s="509"/>
      <c r="M5" s="509"/>
      <c r="N5" s="510"/>
    </row>
    <row r="6" spans="3:14" ht="29.9" customHeight="1">
      <c r="C6" s="496" t="s">
        <v>343</v>
      </c>
      <c r="D6" s="497"/>
      <c r="E6" s="493"/>
      <c r="F6" s="494"/>
      <c r="G6" s="494"/>
      <c r="H6" s="494"/>
      <c r="I6" s="494"/>
      <c r="J6" s="494"/>
      <c r="K6" s="494"/>
      <c r="L6" s="494"/>
      <c r="M6" s="494"/>
      <c r="N6" s="495"/>
    </row>
    <row r="7" spans="3:14" ht="29.9" customHeight="1">
      <c r="C7" s="496" t="s">
        <v>344</v>
      </c>
      <c r="D7" s="497"/>
      <c r="E7" s="493"/>
      <c r="F7" s="494"/>
      <c r="G7" s="494"/>
      <c r="H7" s="494"/>
      <c r="I7" s="494"/>
      <c r="J7" s="494"/>
      <c r="K7" s="494"/>
      <c r="L7" s="494"/>
      <c r="M7" s="494"/>
      <c r="N7" s="495"/>
    </row>
    <row r="8" spans="3:14" ht="29.9" customHeight="1">
      <c r="C8" s="496" t="s">
        <v>345</v>
      </c>
      <c r="D8" s="497"/>
      <c r="E8" s="493"/>
      <c r="F8" s="494"/>
      <c r="G8" s="494"/>
      <c r="H8" s="494"/>
      <c r="I8" s="494"/>
      <c r="J8" s="494"/>
      <c r="K8" s="494"/>
      <c r="L8" s="494"/>
      <c r="M8" s="494"/>
      <c r="N8" s="495"/>
    </row>
    <row r="9" spans="3:14" ht="29.9" customHeight="1">
      <c r="C9" s="496" t="s">
        <v>346</v>
      </c>
      <c r="D9" s="497"/>
      <c r="E9" s="493"/>
      <c r="F9" s="494"/>
      <c r="G9" s="494"/>
      <c r="H9" s="494"/>
      <c r="I9" s="494"/>
      <c r="J9" s="494"/>
      <c r="K9" s="494"/>
      <c r="L9" s="494"/>
      <c r="M9" s="494"/>
      <c r="N9" s="495"/>
    </row>
    <row r="10" spans="3:14" ht="29.9" customHeight="1">
      <c r="C10" s="511" t="s">
        <v>347</v>
      </c>
      <c r="D10" s="512"/>
      <c r="E10" s="498">
        <v>0</v>
      </c>
      <c r="F10" s="499"/>
      <c r="G10" s="500"/>
      <c r="H10" s="440" t="s">
        <v>5</v>
      </c>
      <c r="I10" s="441"/>
      <c r="J10" s="442"/>
      <c r="K10" s="498">
        <v>0</v>
      </c>
      <c r="L10" s="499"/>
      <c r="M10" s="499"/>
      <c r="N10" s="500"/>
    </row>
    <row r="11" spans="3:14" ht="29.9" customHeight="1">
      <c r="C11" s="440" t="s">
        <v>348</v>
      </c>
      <c r="D11" s="442"/>
      <c r="E11" s="513">
        <v>0</v>
      </c>
      <c r="F11" s="514"/>
      <c r="G11" s="515"/>
      <c r="H11" s="501" t="s">
        <v>349</v>
      </c>
      <c r="I11" s="502"/>
      <c r="J11" s="502"/>
      <c r="K11" s="502"/>
      <c r="L11" s="502"/>
      <c r="M11" s="502"/>
      <c r="N11" s="503"/>
    </row>
    <row r="12" spans="3:14" ht="29.9" customHeight="1">
      <c r="C12" s="504" t="s">
        <v>350</v>
      </c>
      <c r="D12" s="505"/>
      <c r="E12" s="464" t="s">
        <v>368</v>
      </c>
      <c r="F12" s="465"/>
      <c r="G12" s="466"/>
      <c r="H12" s="440" t="s">
        <v>367</v>
      </c>
      <c r="I12" s="441"/>
      <c r="J12" s="442"/>
      <c r="K12" s="464" t="s">
        <v>368</v>
      </c>
      <c r="L12" s="465"/>
      <c r="M12" s="465"/>
      <c r="N12" s="466"/>
    </row>
    <row r="13" spans="3:14" ht="29.9" customHeight="1">
      <c r="C13" s="504" t="s">
        <v>352</v>
      </c>
      <c r="D13" s="505"/>
      <c r="E13" s="464"/>
      <c r="F13" s="465"/>
      <c r="G13" s="466"/>
      <c r="H13" s="440" t="s">
        <v>353</v>
      </c>
      <c r="I13" s="441"/>
      <c r="J13" s="442"/>
      <c r="K13" s="464"/>
      <c r="L13" s="465"/>
      <c r="M13" s="465"/>
      <c r="N13" s="466"/>
    </row>
    <row r="14" spans="3:14" ht="32.4" customHeight="1">
      <c r="C14" s="440" t="s">
        <v>354</v>
      </c>
      <c r="D14" s="441"/>
      <c r="E14" s="441"/>
      <c r="F14" s="441"/>
      <c r="G14" s="441"/>
      <c r="H14" s="441"/>
      <c r="I14" s="441"/>
      <c r="J14" s="441"/>
      <c r="K14" s="441"/>
      <c r="L14" s="442"/>
      <c r="M14" s="464"/>
      <c r="N14" s="466"/>
    </row>
    <row r="15" spans="3:14" ht="29.9" customHeight="1">
      <c r="C15" s="440" t="s">
        <v>355</v>
      </c>
      <c r="D15" s="442"/>
      <c r="E15" s="516"/>
      <c r="F15" s="517"/>
      <c r="G15" s="518"/>
      <c r="H15" s="440" t="s">
        <v>356</v>
      </c>
      <c r="I15" s="441"/>
      <c r="J15" s="442"/>
      <c r="K15" s="464"/>
      <c r="L15" s="465"/>
      <c r="M15" s="465"/>
      <c r="N15" s="466"/>
    </row>
    <row r="16" spans="3:14" ht="29.9" customHeight="1">
      <c r="C16" s="440" t="s">
        <v>357</v>
      </c>
      <c r="D16" s="442"/>
      <c r="E16" s="498">
        <v>0</v>
      </c>
      <c r="F16" s="499"/>
      <c r="G16" s="500"/>
      <c r="H16" s="440" t="s">
        <v>358</v>
      </c>
      <c r="I16" s="441"/>
      <c r="J16" s="442"/>
      <c r="K16" s="498">
        <v>0</v>
      </c>
      <c r="L16" s="499"/>
      <c r="M16" s="499"/>
      <c r="N16" s="500"/>
    </row>
    <row r="17" spans="3:14" ht="29.9" customHeight="1">
      <c r="C17" s="440" t="s">
        <v>359</v>
      </c>
      <c r="D17" s="442"/>
      <c r="E17" s="464"/>
      <c r="F17" s="465"/>
      <c r="G17" s="466"/>
      <c r="H17" s="440" t="s">
        <v>360</v>
      </c>
      <c r="I17" s="441"/>
      <c r="J17" s="442"/>
      <c r="K17" s="464"/>
      <c r="L17" s="465"/>
      <c r="M17" s="465"/>
      <c r="N17" s="466"/>
    </row>
    <row r="18" spans="3:14" ht="29.9" customHeight="1">
      <c r="C18" s="440" t="s">
        <v>361</v>
      </c>
      <c r="D18" s="442"/>
      <c r="E18" s="464"/>
      <c r="F18" s="465"/>
      <c r="G18" s="466"/>
      <c r="H18" s="440" t="s">
        <v>6</v>
      </c>
      <c r="I18" s="441"/>
      <c r="J18" s="442"/>
      <c r="K18" s="464"/>
      <c r="L18" s="465"/>
      <c r="M18" s="465"/>
      <c r="N18" s="466"/>
    </row>
    <row r="19" spans="3:14" ht="29.9" customHeight="1">
      <c r="C19" s="440" t="s">
        <v>362</v>
      </c>
      <c r="D19" s="442"/>
      <c r="E19" s="464"/>
      <c r="F19" s="465"/>
      <c r="G19" s="466"/>
      <c r="H19" s="440" t="s">
        <v>351</v>
      </c>
      <c r="I19" s="441"/>
      <c r="J19" s="442"/>
      <c r="K19" s="519"/>
      <c r="L19" s="520"/>
      <c r="M19" s="520"/>
      <c r="N19" s="521"/>
    </row>
    <row r="20" spans="3:14" ht="29.9" customHeight="1">
      <c r="C20" s="440" t="s">
        <v>363</v>
      </c>
      <c r="D20" s="441"/>
      <c r="E20" s="441"/>
      <c r="F20" s="441"/>
      <c r="G20" s="441"/>
      <c r="H20" s="441"/>
      <c r="I20" s="441"/>
      <c r="J20" s="442"/>
      <c r="K20" s="464"/>
      <c r="L20" s="465"/>
      <c r="M20" s="465"/>
      <c r="N20" s="466"/>
    </row>
    <row r="21" spans="3:14" ht="49.25" customHeight="1">
      <c r="C21" s="440" t="s">
        <v>369</v>
      </c>
      <c r="D21" s="442"/>
      <c r="E21" s="493"/>
      <c r="F21" s="494"/>
      <c r="G21" s="494"/>
      <c r="H21" s="494"/>
      <c r="I21" s="494"/>
      <c r="J21" s="494"/>
      <c r="K21" s="494"/>
      <c r="L21" s="494"/>
      <c r="M21" s="494"/>
      <c r="N21" s="495"/>
    </row>
    <row r="22" spans="3:14" ht="46.75" customHeight="1">
      <c r="C22" s="440" t="s">
        <v>366</v>
      </c>
      <c r="D22" s="442"/>
      <c r="E22" s="213"/>
      <c r="F22" s="214" t="s">
        <v>365</v>
      </c>
      <c r="G22" s="493"/>
      <c r="H22" s="494"/>
      <c r="I22" s="494"/>
      <c r="J22" s="494"/>
      <c r="K22" s="494"/>
      <c r="L22" s="494"/>
      <c r="M22" s="494"/>
      <c r="N22" s="495"/>
    </row>
    <row r="23" spans="3:14" ht="29.9" customHeight="1">
      <c r="C23" s="504" t="s">
        <v>364</v>
      </c>
      <c r="D23" s="522"/>
      <c r="E23" s="522"/>
      <c r="F23" s="522"/>
      <c r="G23" s="522"/>
      <c r="H23" s="522"/>
      <c r="I23" s="522"/>
      <c r="J23" s="505"/>
      <c r="K23" s="464"/>
      <c r="L23" s="465"/>
      <c r="M23" s="465"/>
      <c r="N23" s="466"/>
    </row>
    <row r="24" spans="3:14" ht="12.75" customHeight="1">
      <c r="C24" s="1" t="s">
        <v>370</v>
      </c>
    </row>
    <row r="25" spans="3:14" ht="12.75" customHeight="1"/>
    <row r="26" spans="3:14" ht="12.75" customHeight="1"/>
    <row r="27" spans="3:14" ht="12.75" customHeight="1"/>
    <row r="28" spans="3:14" ht="12.75" customHeight="1"/>
    <row r="29" spans="3:14" ht="12.75" customHeight="1"/>
    <row r="30" spans="3:14" ht="12.75" customHeight="1"/>
    <row r="31" spans="3:14" ht="12.75" customHeight="1"/>
    <row r="32" spans="3:14" ht="12.75" customHeight="1"/>
    <row r="33" spans="3:14" ht="12.75" customHeight="1"/>
    <row r="34" spans="3:14" ht="12.75" customHeight="1"/>
    <row r="35" spans="3:14" ht="12.75" customHeight="1"/>
    <row r="36" spans="3:14" ht="12.75" customHeight="1"/>
    <row r="37" spans="3:14" ht="12.75" customHeight="1">
      <c r="C37" s="3"/>
      <c r="D37" s="3"/>
      <c r="E37" s="3"/>
      <c r="F37" s="3"/>
      <c r="G37" s="3"/>
      <c r="H37" s="3"/>
      <c r="I37" s="3"/>
      <c r="J37" s="3"/>
      <c r="K37" s="3"/>
      <c r="L37" s="3"/>
      <c r="M37" s="3"/>
      <c r="N37" s="3"/>
    </row>
    <row r="38" spans="3:14" ht="12.75" customHeight="1">
      <c r="C38" s="3"/>
      <c r="D38" s="3"/>
      <c r="E38" s="3"/>
      <c r="F38" s="3"/>
      <c r="G38" s="3"/>
      <c r="H38" s="3"/>
      <c r="I38" s="3"/>
      <c r="J38" s="3"/>
      <c r="K38" s="3"/>
      <c r="L38" s="3"/>
      <c r="M38" s="3"/>
      <c r="N38" s="3"/>
    </row>
    <row r="39" spans="3:14" ht="15" customHeight="1">
      <c r="C39" s="3"/>
      <c r="D39" s="3"/>
      <c r="E39" s="3"/>
      <c r="F39" s="3"/>
      <c r="G39" s="3"/>
      <c r="H39" s="3"/>
      <c r="I39" s="3"/>
      <c r="J39" s="3"/>
      <c r="K39" s="3"/>
      <c r="L39" s="3"/>
      <c r="M39" s="3"/>
      <c r="N39" s="3"/>
    </row>
    <row r="40" spans="3:14" ht="15" customHeight="1">
      <c r="C40" s="3"/>
      <c r="D40" s="3"/>
      <c r="E40" s="3"/>
      <c r="F40" s="3"/>
      <c r="G40" s="3"/>
      <c r="H40" s="3"/>
      <c r="I40" s="3"/>
      <c r="J40" s="3"/>
      <c r="K40" s="3"/>
      <c r="L40" s="3"/>
      <c r="M40" s="3"/>
      <c r="N40" s="3"/>
    </row>
    <row r="41" spans="3:14" ht="15" customHeight="1">
      <c r="C41" s="3"/>
      <c r="D41" s="3"/>
      <c r="E41" s="3"/>
      <c r="F41" s="3"/>
      <c r="G41" s="3"/>
      <c r="H41" s="3"/>
      <c r="I41" s="3"/>
      <c r="J41" s="3"/>
      <c r="K41" s="3"/>
      <c r="L41" s="3"/>
      <c r="M41" s="3"/>
      <c r="N41" s="3"/>
    </row>
    <row r="42" spans="3:14" ht="15" customHeight="1">
      <c r="C42" s="3"/>
      <c r="D42" s="3"/>
      <c r="E42" s="3"/>
      <c r="F42" s="3"/>
      <c r="G42" s="3"/>
      <c r="H42" s="3"/>
      <c r="I42" s="3"/>
      <c r="J42" s="3"/>
      <c r="K42" s="3"/>
      <c r="L42" s="3"/>
      <c r="M42" s="3"/>
      <c r="N42" s="3"/>
    </row>
    <row r="43" spans="3:14" ht="15" customHeight="1">
      <c r="C43" s="3"/>
      <c r="D43" s="3"/>
      <c r="E43" s="3"/>
      <c r="F43" s="3"/>
      <c r="G43" s="3"/>
      <c r="H43" s="3"/>
      <c r="I43" s="3"/>
      <c r="J43" s="3"/>
      <c r="K43" s="3"/>
      <c r="L43" s="3"/>
      <c r="M43" s="3"/>
      <c r="N43" s="3"/>
    </row>
    <row r="44" spans="3:14" ht="15" customHeight="1">
      <c r="C44" s="3"/>
      <c r="D44" s="3"/>
      <c r="E44" s="3"/>
      <c r="F44" s="3"/>
      <c r="G44" s="3"/>
      <c r="H44" s="3"/>
      <c r="I44" s="3"/>
      <c r="J44" s="3"/>
      <c r="K44" s="3"/>
      <c r="L44" s="3"/>
      <c r="M44" s="3"/>
      <c r="N44" s="3"/>
    </row>
    <row r="45" spans="3:14">
      <c r="C45" s="3"/>
      <c r="D45" s="3"/>
      <c r="E45" s="3"/>
      <c r="F45" s="3"/>
      <c r="G45" s="3"/>
      <c r="H45" s="3"/>
      <c r="I45" s="3"/>
      <c r="J45" s="3"/>
      <c r="K45" s="3"/>
      <c r="L45" s="3"/>
      <c r="M45" s="3"/>
      <c r="N45" s="3"/>
    </row>
    <row r="46" spans="3:14">
      <c r="C46" s="3"/>
      <c r="D46" s="3"/>
      <c r="E46" s="3"/>
      <c r="F46" s="3"/>
      <c r="G46" s="3"/>
      <c r="H46" s="3"/>
      <c r="I46" s="3"/>
      <c r="J46" s="3"/>
      <c r="K46" s="3"/>
      <c r="L46" s="3"/>
      <c r="M46" s="3"/>
      <c r="N46" s="3"/>
    </row>
    <row r="47" spans="3:14">
      <c r="C47" s="3"/>
      <c r="D47" s="3"/>
      <c r="E47" s="3"/>
      <c r="F47" s="3"/>
      <c r="G47" s="3"/>
      <c r="H47" s="3"/>
      <c r="I47" s="3"/>
      <c r="J47" s="3"/>
      <c r="K47" s="3"/>
      <c r="L47" s="3"/>
      <c r="M47" s="3"/>
      <c r="N47" s="3"/>
    </row>
    <row r="48" spans="3:14">
      <c r="C48" s="3"/>
      <c r="D48" s="3"/>
      <c r="E48" s="3"/>
      <c r="F48" s="3"/>
      <c r="G48" s="3"/>
      <c r="H48" s="3"/>
      <c r="I48" s="3"/>
      <c r="J48" s="3"/>
      <c r="K48" s="3"/>
      <c r="L48" s="3"/>
      <c r="M48" s="3"/>
      <c r="N48" s="3"/>
    </row>
    <row r="49" spans="3:14">
      <c r="C49" s="3"/>
      <c r="D49" s="3"/>
      <c r="E49" s="3"/>
      <c r="F49" s="3"/>
      <c r="G49" s="3"/>
      <c r="H49" s="3"/>
      <c r="I49" s="3"/>
      <c r="J49" s="3"/>
      <c r="K49" s="3"/>
      <c r="L49" s="3"/>
      <c r="M49" s="3"/>
      <c r="N49" s="3"/>
    </row>
    <row r="50" spans="3:14">
      <c r="C50" s="3"/>
      <c r="D50" s="3"/>
      <c r="E50" s="3"/>
      <c r="F50" s="3"/>
      <c r="G50" s="3"/>
      <c r="H50" s="3"/>
      <c r="I50" s="3"/>
      <c r="J50" s="3"/>
      <c r="K50" s="3"/>
      <c r="L50" s="3"/>
      <c r="M50" s="3"/>
      <c r="N50" s="3"/>
    </row>
  </sheetData>
  <sheetProtection algorithmName="SHA-512" hashValue="6HIA9ssN0xQrfgTURI0MMR6e37DVVHkVWCEkqH0r3ZyAaNE+BLqK0HRJSkylKlx57VtcGINxBU0isPtZD9rX9A==" saltValue="saIzCX5uL1FYoGilI/UdVg==" spinCount="100000" sheet="1" selectLockedCells="1"/>
  <dataConsolidate link="1"/>
  <mergeCells count="57">
    <mergeCell ref="C22:D22"/>
    <mergeCell ref="K23:N23"/>
    <mergeCell ref="C23:J23"/>
    <mergeCell ref="G22:N22"/>
    <mergeCell ref="C18:D18"/>
    <mergeCell ref="E18:G18"/>
    <mergeCell ref="H18:J18"/>
    <mergeCell ref="K18:N18"/>
    <mergeCell ref="C19:D19"/>
    <mergeCell ref="E19:G19"/>
    <mergeCell ref="H19:J19"/>
    <mergeCell ref="K19:N19"/>
    <mergeCell ref="C17:D17"/>
    <mergeCell ref="E17:G17"/>
    <mergeCell ref="H17:J17"/>
    <mergeCell ref="K17:N17"/>
    <mergeCell ref="C15:D15"/>
    <mergeCell ref="E15:G15"/>
    <mergeCell ref="C8:D8"/>
    <mergeCell ref="E8:N8"/>
    <mergeCell ref="C9:D9"/>
    <mergeCell ref="K15:N15"/>
    <mergeCell ref="H16:J16"/>
    <mergeCell ref="K16:N16"/>
    <mergeCell ref="E13:G13"/>
    <mergeCell ref="H13:J13"/>
    <mergeCell ref="K13:N13"/>
    <mergeCell ref="C14:L14"/>
    <mergeCell ref="M14:N14"/>
    <mergeCell ref="C10:D10"/>
    <mergeCell ref="E10:G10"/>
    <mergeCell ref="C11:D11"/>
    <mergeCell ref="E11:G11"/>
    <mergeCell ref="C12:D12"/>
    <mergeCell ref="E12:G12"/>
    <mergeCell ref="C2:N2"/>
    <mergeCell ref="C3:N3"/>
    <mergeCell ref="C4:N4"/>
    <mergeCell ref="C5:N5"/>
    <mergeCell ref="C6:D6"/>
    <mergeCell ref="E6:N6"/>
    <mergeCell ref="E21:N21"/>
    <mergeCell ref="C20:J20"/>
    <mergeCell ref="K20:N20"/>
    <mergeCell ref="C21:D21"/>
    <mergeCell ref="C7:D7"/>
    <mergeCell ref="E7:N7"/>
    <mergeCell ref="E9:N9"/>
    <mergeCell ref="H10:J10"/>
    <mergeCell ref="K10:N10"/>
    <mergeCell ref="H11:N11"/>
    <mergeCell ref="H12:J12"/>
    <mergeCell ref="K12:N12"/>
    <mergeCell ref="C13:D13"/>
    <mergeCell ref="C16:D16"/>
    <mergeCell ref="E16:G16"/>
    <mergeCell ref="H15:J15"/>
  </mergeCells>
  <dataValidations count="8">
    <dataValidation type="list" allowBlank="1" showInputMessage="1" showErrorMessage="1" sqref="E19:G19" xr:uid="{B636E869-6812-4C27-A52B-C053163D87EB}">
      <formula1>"Yes,No,Not Sure"</formula1>
    </dataValidation>
    <dataValidation type="list" allowBlank="1" showInputMessage="1" showErrorMessage="1" sqref="J23" xr:uid="{E56426D9-A6E4-4F0B-BBA0-01049AEFA901}">
      <formula1>"Yes, No, Partial - Additional support attached"</formula1>
    </dataValidation>
    <dataValidation type="list" allowBlank="1" showInputMessage="1" showErrorMessage="1" sqref="E23 K18:N18 E17" xr:uid="{09BBD1BC-08D7-48F4-92F6-B96EA39D140D}">
      <formula1>"Yes,No"</formula1>
    </dataValidation>
    <dataValidation type="list" allowBlank="1" showInputMessage="1" showErrorMessage="1" sqref="M14:N14 E22" xr:uid="{CD5FFE99-5232-4921-96BB-7ED46B6EBF69}">
      <formula1>"Yes, No"</formula1>
    </dataValidation>
    <dataValidation type="list" allowBlank="1" showInputMessage="1" showErrorMessage="1" sqref="K23:N23" xr:uid="{B94BBB68-9ED4-4D37-9BC6-25A057876A50}">
      <formula1>"&lt; 180 days, &gt; 180 days"</formula1>
    </dataValidation>
    <dataValidation type="list" allowBlank="1" showInputMessage="1" showErrorMessage="1" sqref="K19:N19 E15:G15 K20" xr:uid="{C2572919-5939-4C14-BCFE-1B5AAEB91C35}">
      <formula1>"Yes, No, Not Sure"</formula1>
    </dataValidation>
    <dataValidation type="list" allowBlank="1" showInputMessage="1" showErrorMessage="1" sqref="E12:G12" xr:uid="{6D9C67F2-2BE4-4CDA-BEBC-1841A6F05B0A}">
      <formula1>"Select, New, Rehab., Both New &amp; Rehab"</formula1>
    </dataValidation>
    <dataValidation type="list" allowBlank="1" showInputMessage="1" showErrorMessage="1" sqref="K12:N12" xr:uid="{9F5403BD-F47E-44A2-95F3-4CFA3B2DCDF8}">
      <formula1>"Select, Single Family, Multi-family, Recovery Housing, Shelter"</formula1>
    </dataValidation>
  </dataValidations>
  <printOptions horizontalCentered="1"/>
  <pageMargins left="0.7" right="0.7" top="0.75" bottom="0.75" header="0.3" footer="0.3"/>
  <pageSetup scale="59" orientation="portrait" r:id="rId1"/>
  <headerFooter>
    <oddFooter>&amp;A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A760A7-F0E2-474E-A8B1-FD2406965BD7}">
  <sheetPr codeName="Sheet5">
    <tabColor rgb="FFFFFF00"/>
  </sheetPr>
  <dimension ref="A9:O21"/>
  <sheetViews>
    <sheetView showGridLines="0" zoomScaleNormal="100" workbookViewId="0">
      <selection activeCell="B15" sqref="B15:L15"/>
    </sheetView>
  </sheetViews>
  <sheetFormatPr defaultColWidth="10.6328125" defaultRowHeight="13"/>
  <cols>
    <col min="1" max="1" width="4.54296875" style="1" customWidth="1"/>
    <col min="2" max="2" width="6.6328125" style="1" customWidth="1"/>
    <col min="3" max="3" width="23.54296875" style="1" customWidth="1"/>
    <col min="4" max="4" width="14" style="1" customWidth="1"/>
    <col min="5" max="5" width="17.90625" style="1" customWidth="1"/>
    <col min="6" max="7" width="6.6328125" style="1" customWidth="1"/>
    <col min="8" max="8" width="10.54296875" style="1" customWidth="1"/>
    <col min="9" max="9" width="10.90625" style="1" customWidth="1"/>
    <col min="10" max="10" width="8.6328125" style="1" customWidth="1"/>
    <col min="11" max="11" width="6.36328125" style="1" customWidth="1"/>
    <col min="12" max="12" width="5.36328125" style="1" customWidth="1"/>
    <col min="13" max="13" width="5.453125" style="1" customWidth="1"/>
    <col min="14" max="14" width="5.6328125" style="1" customWidth="1"/>
    <col min="15" max="15" width="10.6328125" style="1" hidden="1" customWidth="1"/>
    <col min="16" max="16" width="5.6328125" style="1" customWidth="1"/>
    <col min="17" max="16384" width="10.6328125" style="1"/>
  </cols>
  <sheetData>
    <row r="9" spans="1:13" ht="27" customHeight="1">
      <c r="B9" s="506" t="s">
        <v>3</v>
      </c>
      <c r="C9" s="506"/>
      <c r="D9" s="506"/>
      <c r="E9" s="506"/>
      <c r="F9" s="506"/>
      <c r="G9" s="506"/>
      <c r="H9" s="506"/>
      <c r="I9" s="506"/>
      <c r="J9" s="506"/>
      <c r="K9" s="506"/>
      <c r="L9" s="506"/>
    </row>
    <row r="10" spans="1:13" ht="28.5" customHeight="1">
      <c r="A10" s="2"/>
      <c r="B10" s="436" t="s">
        <v>39</v>
      </c>
      <c r="C10" s="436"/>
      <c r="D10" s="436"/>
      <c r="E10" s="436"/>
      <c r="F10" s="436"/>
      <c r="G10" s="436"/>
      <c r="H10" s="436"/>
      <c r="I10" s="436"/>
      <c r="J10" s="436"/>
      <c r="K10" s="436"/>
      <c r="L10" s="436"/>
    </row>
    <row r="11" spans="1:13" ht="28.5" customHeight="1">
      <c r="A11" s="2"/>
      <c r="B11" s="523">
        <f>PREAPPLICATION!D8</f>
        <v>0</v>
      </c>
      <c r="C11" s="523"/>
      <c r="D11" s="523"/>
      <c r="E11" s="523"/>
      <c r="F11" s="523"/>
      <c r="G11" s="523"/>
      <c r="H11" s="523"/>
      <c r="I11" s="523"/>
      <c r="J11" s="523"/>
      <c r="K11" s="523"/>
      <c r="L11" s="523"/>
    </row>
    <row r="12" spans="1:13" ht="24.9" customHeight="1">
      <c r="A12" s="9"/>
      <c r="B12" s="523">
        <f>'Project Details'!E6</f>
        <v>0</v>
      </c>
      <c r="C12" s="523"/>
      <c r="D12" s="523"/>
      <c r="E12" s="523"/>
      <c r="F12" s="523"/>
      <c r="G12" s="523"/>
      <c r="H12" s="523"/>
      <c r="I12" s="523"/>
      <c r="J12" s="523"/>
      <c r="K12" s="523"/>
      <c r="L12" s="523"/>
      <c r="M12" s="30"/>
    </row>
    <row r="13" spans="1:13" ht="24.9" customHeight="1">
      <c r="A13" s="9"/>
      <c r="B13" s="524" t="s">
        <v>87</v>
      </c>
      <c r="C13" s="525"/>
      <c r="D13" s="525"/>
      <c r="E13" s="525"/>
      <c r="F13" s="525"/>
      <c r="G13" s="525"/>
      <c r="H13" s="525"/>
      <c r="I13" s="525"/>
      <c r="J13" s="525"/>
      <c r="K13" s="525"/>
      <c r="L13" s="526"/>
      <c r="M13" s="2"/>
    </row>
    <row r="14" spans="1:13" ht="24" customHeight="1">
      <c r="A14" s="9"/>
      <c r="B14" s="19">
        <v>1</v>
      </c>
      <c r="C14" s="440" t="s">
        <v>386</v>
      </c>
      <c r="D14" s="441"/>
      <c r="E14" s="441"/>
      <c r="F14" s="441"/>
      <c r="G14" s="441"/>
      <c r="H14" s="441"/>
      <c r="I14" s="441"/>
      <c r="J14" s="441"/>
      <c r="K14" s="441"/>
      <c r="L14" s="442"/>
      <c r="M14" s="2"/>
    </row>
    <row r="15" spans="1:13" ht="133.75" customHeight="1">
      <c r="A15" s="9"/>
      <c r="B15" s="527" t="s">
        <v>382</v>
      </c>
      <c r="C15" s="528"/>
      <c r="D15" s="528"/>
      <c r="E15" s="528"/>
      <c r="F15" s="528"/>
      <c r="G15" s="528"/>
      <c r="H15" s="528"/>
      <c r="I15" s="528"/>
      <c r="J15" s="528"/>
      <c r="K15" s="528"/>
      <c r="L15" s="529"/>
      <c r="M15" s="2"/>
    </row>
    <row r="16" spans="1:13" ht="34.5" customHeight="1">
      <c r="A16" s="9"/>
      <c r="B16" s="19">
        <v>2</v>
      </c>
      <c r="C16" s="496" t="s">
        <v>23</v>
      </c>
      <c r="D16" s="530"/>
      <c r="E16" s="530"/>
      <c r="F16" s="530"/>
      <c r="G16" s="530"/>
      <c r="H16" s="530"/>
      <c r="I16" s="530"/>
      <c r="J16" s="530"/>
      <c r="K16" s="530"/>
      <c r="L16" s="497"/>
      <c r="M16" s="2"/>
    </row>
    <row r="17" spans="1:13" ht="133.75" customHeight="1">
      <c r="A17" s="9"/>
      <c r="B17" s="527" t="s">
        <v>382</v>
      </c>
      <c r="C17" s="528"/>
      <c r="D17" s="528"/>
      <c r="E17" s="528"/>
      <c r="F17" s="528"/>
      <c r="G17" s="528"/>
      <c r="H17" s="528"/>
      <c r="I17" s="528"/>
      <c r="J17" s="528"/>
      <c r="K17" s="528"/>
      <c r="L17" s="529"/>
      <c r="M17" s="2"/>
    </row>
    <row r="18" spans="1:13" ht="24.9" customHeight="1">
      <c r="A18" s="9"/>
      <c r="B18" s="19">
        <v>3</v>
      </c>
      <c r="C18" s="440" t="s">
        <v>323</v>
      </c>
      <c r="D18" s="441"/>
      <c r="E18" s="441"/>
      <c r="F18" s="441"/>
      <c r="G18" s="441"/>
      <c r="H18" s="441"/>
      <c r="I18" s="441"/>
      <c r="J18" s="441"/>
      <c r="K18" s="441"/>
      <c r="L18" s="442"/>
      <c r="M18" s="2"/>
    </row>
    <row r="19" spans="1:13" ht="133.75" customHeight="1">
      <c r="A19" s="9"/>
      <c r="B19" s="527" t="s">
        <v>382</v>
      </c>
      <c r="C19" s="528"/>
      <c r="D19" s="528"/>
      <c r="E19" s="528"/>
      <c r="F19" s="528"/>
      <c r="G19" s="528"/>
      <c r="H19" s="528"/>
      <c r="I19" s="528"/>
      <c r="J19" s="528"/>
      <c r="K19" s="528"/>
      <c r="L19" s="529"/>
      <c r="M19" s="2"/>
    </row>
    <row r="20" spans="1:13" ht="25.75" customHeight="1">
      <c r="A20" s="4"/>
      <c r="B20" s="19">
        <v>4</v>
      </c>
      <c r="C20" s="440" t="s">
        <v>322</v>
      </c>
      <c r="D20" s="441"/>
      <c r="E20" s="441"/>
      <c r="F20" s="441"/>
      <c r="G20" s="441"/>
      <c r="H20" s="441"/>
      <c r="I20" s="441"/>
      <c r="J20" s="441"/>
      <c r="K20" s="441"/>
      <c r="L20" s="442"/>
    </row>
    <row r="21" spans="1:13" ht="133.75" customHeight="1">
      <c r="A21" s="9"/>
      <c r="B21" s="527" t="s">
        <v>382</v>
      </c>
      <c r="C21" s="528"/>
      <c r="D21" s="528"/>
      <c r="E21" s="528"/>
      <c r="F21" s="528"/>
      <c r="G21" s="528"/>
      <c r="H21" s="528"/>
      <c r="I21" s="528"/>
      <c r="J21" s="528"/>
      <c r="K21" s="528"/>
      <c r="L21" s="529"/>
      <c r="M21" s="2"/>
    </row>
  </sheetData>
  <sheetProtection selectLockedCells="1"/>
  <dataConsolidate link="1"/>
  <mergeCells count="13">
    <mergeCell ref="B15:L15"/>
    <mergeCell ref="B17:L17"/>
    <mergeCell ref="B21:L21"/>
    <mergeCell ref="C16:L16"/>
    <mergeCell ref="C18:L18"/>
    <mergeCell ref="C20:L20"/>
    <mergeCell ref="B19:L19"/>
    <mergeCell ref="C14:L14"/>
    <mergeCell ref="B9:L9"/>
    <mergeCell ref="B10:L10"/>
    <mergeCell ref="B11:L11"/>
    <mergeCell ref="B12:L12"/>
    <mergeCell ref="B13:L13"/>
  </mergeCells>
  <printOptions horizontalCentered="1"/>
  <pageMargins left="0.7" right="0.7" top="0.75" bottom="0.75" header="0.3" footer="0.3"/>
  <pageSetup scale="64" orientation="portrait" r:id="rId1"/>
  <headerFooter>
    <oddFooter>&amp;A</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B18A32-0DAA-4834-9705-5830242293A4}">
  <sheetPr codeName="Sheet7">
    <tabColor rgb="FFFFFF00"/>
    <pageSetUpPr fitToPage="1"/>
  </sheetPr>
  <dimension ref="A1:L45"/>
  <sheetViews>
    <sheetView showGridLines="0" zoomScaleNormal="100" workbookViewId="0">
      <selection activeCell="I15" sqref="I15"/>
    </sheetView>
  </sheetViews>
  <sheetFormatPr defaultColWidth="10.6328125" defaultRowHeight="13"/>
  <cols>
    <col min="1" max="1" width="2.36328125" style="1" customWidth="1"/>
    <col min="2" max="2" width="6.6328125" style="1" customWidth="1"/>
    <col min="3" max="3" width="19.36328125" style="1" customWidth="1"/>
    <col min="4" max="4" width="40.08984375" style="1" customWidth="1"/>
    <col min="5" max="5" width="23.453125" style="1" customWidth="1"/>
    <col min="6" max="6" width="15.1796875" style="1" customWidth="1"/>
    <col min="7" max="7" width="17.6328125" style="1" customWidth="1"/>
    <col min="8" max="8" width="32.90625" style="1" customWidth="1"/>
    <col min="9" max="9" width="19.54296875" style="1" customWidth="1"/>
    <col min="10" max="10" width="26.6328125" style="1" customWidth="1"/>
    <col min="11" max="11" width="29.90625" style="1" customWidth="1"/>
    <col min="12" max="16384" width="10.6328125" style="1"/>
  </cols>
  <sheetData>
    <row r="1" spans="1:12" ht="15.5" customHeight="1">
      <c r="A1" s="4"/>
    </row>
    <row r="2" spans="1:12" ht="15.5" customHeight="1">
      <c r="A2" s="4"/>
      <c r="B2" s="532" t="s">
        <v>3</v>
      </c>
      <c r="C2" s="532"/>
      <c r="D2" s="532"/>
      <c r="E2" s="532"/>
      <c r="F2" s="532"/>
      <c r="G2" s="532"/>
      <c r="H2" s="532"/>
    </row>
    <row r="3" spans="1:12" ht="15.5" customHeight="1">
      <c r="A3" s="4"/>
      <c r="B3" s="532"/>
      <c r="C3" s="532"/>
      <c r="D3" s="532"/>
      <c r="E3" s="532"/>
      <c r="F3" s="532"/>
      <c r="G3" s="532"/>
      <c r="H3" s="532"/>
    </row>
    <row r="4" spans="1:12" ht="15.75" customHeight="1">
      <c r="B4" s="436" t="s">
        <v>170</v>
      </c>
      <c r="C4" s="436"/>
      <c r="D4" s="436"/>
      <c r="E4" s="436"/>
      <c r="F4" s="436"/>
      <c r="G4" s="436"/>
      <c r="H4" s="436"/>
      <c r="I4" s="191"/>
    </row>
    <row r="5" spans="1:12" ht="12" customHeight="1">
      <c r="B5" s="436"/>
      <c r="C5" s="436"/>
      <c r="D5" s="436"/>
      <c r="E5" s="436"/>
      <c r="F5" s="436"/>
      <c r="G5" s="436"/>
      <c r="H5" s="436"/>
      <c r="I5" s="191"/>
    </row>
    <row r="6" spans="1:12" ht="30" customHeight="1">
      <c r="B6" s="507">
        <f>PREAPPLICATION!D8</f>
        <v>0</v>
      </c>
      <c r="C6" s="507"/>
      <c r="D6" s="507"/>
      <c r="E6" s="507"/>
      <c r="F6" s="507"/>
      <c r="G6" s="507"/>
      <c r="H6" s="507"/>
      <c r="I6" s="4"/>
    </row>
    <row r="7" spans="1:12" ht="28.25" customHeight="1">
      <c r="B7" s="507">
        <f>'Project Details'!E6</f>
        <v>0</v>
      </c>
      <c r="C7" s="507"/>
      <c r="D7" s="507"/>
      <c r="E7" s="507"/>
      <c r="F7" s="507"/>
      <c r="G7" s="507"/>
      <c r="H7" s="507"/>
      <c r="I7" s="4"/>
    </row>
    <row r="8" spans="1:12" ht="12.75" customHeight="1">
      <c r="B8" s="24"/>
      <c r="C8" s="24"/>
      <c r="D8" s="24"/>
      <c r="E8" s="24"/>
      <c r="F8" s="24"/>
      <c r="G8" s="24"/>
      <c r="H8" s="24"/>
      <c r="I8" s="25"/>
    </row>
    <row r="9" spans="1:12" ht="26.25" customHeight="1">
      <c r="B9" s="537" t="s">
        <v>7</v>
      </c>
      <c r="C9" s="538"/>
      <c r="D9" s="26" t="s">
        <v>8</v>
      </c>
      <c r="E9" s="25"/>
      <c r="F9" s="25"/>
      <c r="G9" s="536"/>
      <c r="H9" s="536"/>
      <c r="I9" s="25"/>
    </row>
    <row r="10" spans="1:12" ht="21" customHeight="1">
      <c r="B10" s="504" t="s">
        <v>9</v>
      </c>
      <c r="C10" s="505"/>
      <c r="D10" s="5">
        <v>0</v>
      </c>
      <c r="E10" s="27"/>
      <c r="F10" s="27"/>
      <c r="G10" s="546"/>
      <c r="H10" s="546"/>
      <c r="I10" s="27"/>
    </row>
    <row r="11" spans="1:12" ht="20.25" customHeight="1">
      <c r="B11" s="504" t="s">
        <v>10</v>
      </c>
      <c r="C11" s="505"/>
      <c r="D11" s="5">
        <v>0</v>
      </c>
      <c r="E11" s="27"/>
      <c r="F11" s="27"/>
      <c r="G11" s="546"/>
      <c r="H11" s="546"/>
      <c r="I11" s="27"/>
    </row>
    <row r="12" spans="1:12" ht="25.25" customHeight="1">
      <c r="B12" s="537" t="s">
        <v>377</v>
      </c>
      <c r="C12" s="538"/>
      <c r="D12" s="31">
        <f>SUM(D10:D11)</f>
        <v>0</v>
      </c>
      <c r="E12" s="6"/>
      <c r="F12" s="6"/>
    </row>
    <row r="13" spans="1:12" ht="5" customHeight="1">
      <c r="B13" s="533"/>
      <c r="C13" s="534"/>
      <c r="D13" s="535"/>
      <c r="E13" s="6"/>
      <c r="F13" s="6"/>
      <c r="G13" s="6"/>
      <c r="H13" s="6"/>
      <c r="I13" s="6"/>
    </row>
    <row r="14" spans="1:12" ht="48.65" customHeight="1">
      <c r="B14" s="539" t="s">
        <v>86</v>
      </c>
      <c r="C14" s="540"/>
      <c r="D14" s="26" t="s">
        <v>247</v>
      </c>
      <c r="E14" s="26" t="s">
        <v>249</v>
      </c>
      <c r="F14" s="26" t="s">
        <v>244</v>
      </c>
      <c r="G14" s="26" t="s">
        <v>383</v>
      </c>
      <c r="H14" s="26" t="s">
        <v>384</v>
      </c>
      <c r="I14" s="26" t="s">
        <v>245</v>
      </c>
      <c r="J14" s="26" t="s">
        <v>12</v>
      </c>
      <c r="K14" s="28" t="s">
        <v>246</v>
      </c>
      <c r="L14" s="6"/>
    </row>
    <row r="15" spans="1:12" ht="21.75" customHeight="1">
      <c r="B15" s="541" t="s">
        <v>371</v>
      </c>
      <c r="C15" s="542"/>
      <c r="D15" s="5">
        <v>0</v>
      </c>
      <c r="E15" s="153" t="s">
        <v>99</v>
      </c>
      <c r="F15" s="152"/>
      <c r="G15" s="255">
        <v>0</v>
      </c>
      <c r="H15" s="5">
        <v>0</v>
      </c>
      <c r="I15" s="5">
        <f>H15*12</f>
        <v>0</v>
      </c>
      <c r="J15" s="10" t="s">
        <v>248</v>
      </c>
      <c r="K15" s="10" t="s">
        <v>255</v>
      </c>
      <c r="L15" s="6"/>
    </row>
    <row r="16" spans="1:12" ht="21.75" customHeight="1">
      <c r="B16" s="541" t="s">
        <v>102</v>
      </c>
      <c r="C16" s="542"/>
      <c r="D16" s="5">
        <v>0</v>
      </c>
      <c r="E16" s="153"/>
      <c r="F16" s="152"/>
      <c r="G16" s="255">
        <v>0</v>
      </c>
      <c r="H16" s="5">
        <v>0</v>
      </c>
      <c r="I16" s="5">
        <f t="shared" ref="I16:I20" si="0">H16*12</f>
        <v>0</v>
      </c>
      <c r="J16" s="10" t="s">
        <v>119</v>
      </c>
      <c r="K16" s="10" t="s">
        <v>119</v>
      </c>
    </row>
    <row r="17" spans="2:11" ht="21.75" customHeight="1">
      <c r="B17" s="541" t="s">
        <v>103</v>
      </c>
      <c r="C17" s="542"/>
      <c r="D17" s="5">
        <v>0</v>
      </c>
      <c r="E17" s="153"/>
      <c r="F17" s="152"/>
      <c r="G17" s="255">
        <v>0</v>
      </c>
      <c r="H17" s="5">
        <v>0</v>
      </c>
      <c r="I17" s="5">
        <f t="shared" si="0"/>
        <v>0</v>
      </c>
      <c r="J17" s="10" t="s">
        <v>119</v>
      </c>
      <c r="K17" s="10" t="s">
        <v>119</v>
      </c>
    </row>
    <row r="18" spans="2:11" ht="21.75" customHeight="1">
      <c r="B18" s="541" t="s">
        <v>104</v>
      </c>
      <c r="C18" s="542"/>
      <c r="D18" s="5">
        <v>0</v>
      </c>
      <c r="E18" s="153"/>
      <c r="F18" s="152"/>
      <c r="G18" s="255">
        <v>0</v>
      </c>
      <c r="H18" s="5">
        <v>0</v>
      </c>
      <c r="I18" s="5">
        <f t="shared" si="0"/>
        <v>0</v>
      </c>
      <c r="J18" s="10" t="s">
        <v>119</v>
      </c>
      <c r="K18" s="10" t="s">
        <v>119</v>
      </c>
    </row>
    <row r="19" spans="2:11" ht="21.75" customHeight="1">
      <c r="B19" s="541" t="s">
        <v>105</v>
      </c>
      <c r="C19" s="542"/>
      <c r="D19" s="5">
        <v>0</v>
      </c>
      <c r="E19" s="153"/>
      <c r="F19" s="152"/>
      <c r="G19" s="255">
        <v>0</v>
      </c>
      <c r="H19" s="5">
        <v>0</v>
      </c>
      <c r="I19" s="5">
        <f t="shared" si="0"/>
        <v>0</v>
      </c>
      <c r="J19" s="10" t="s">
        <v>119</v>
      </c>
      <c r="K19" s="10" t="s">
        <v>119</v>
      </c>
    </row>
    <row r="20" spans="2:11" ht="21.75" customHeight="1">
      <c r="B20" s="541" t="s">
        <v>250</v>
      </c>
      <c r="C20" s="542"/>
      <c r="D20" s="5">
        <v>0</v>
      </c>
      <c r="E20" s="153"/>
      <c r="F20" s="152"/>
      <c r="G20" s="255">
        <v>0</v>
      </c>
      <c r="H20" s="5">
        <v>0</v>
      </c>
      <c r="I20" s="5">
        <f t="shared" si="0"/>
        <v>0</v>
      </c>
      <c r="J20" s="10" t="s">
        <v>119</v>
      </c>
      <c r="K20" s="10" t="s">
        <v>119</v>
      </c>
    </row>
    <row r="21" spans="2:11" ht="24.75" customHeight="1">
      <c r="B21" s="537" t="s">
        <v>13</v>
      </c>
      <c r="C21" s="538"/>
      <c r="D21" s="192">
        <f>SUM(D15:D20)</f>
        <v>0</v>
      </c>
      <c r="E21" s="4"/>
      <c r="F21" s="193" t="s">
        <v>11</v>
      </c>
      <c r="G21" s="252"/>
      <c r="H21" s="259">
        <f>SUM(H15:H20)</f>
        <v>0</v>
      </c>
      <c r="I21" s="258">
        <f>SUM(I15:I20)</f>
        <v>0</v>
      </c>
      <c r="J21" s="531"/>
      <c r="K21" s="531"/>
    </row>
    <row r="22" spans="2:11" ht="3.5" customHeight="1">
      <c r="B22" s="543"/>
      <c r="C22" s="544"/>
      <c r="D22" s="544"/>
      <c r="E22" s="544"/>
      <c r="F22" s="544"/>
      <c r="G22" s="545"/>
      <c r="H22" s="216"/>
    </row>
    <row r="23" spans="2:11" ht="38.4" customHeight="1">
      <c r="B23" s="539" t="s">
        <v>326</v>
      </c>
      <c r="C23" s="540"/>
      <c r="D23" s="26" t="s">
        <v>387</v>
      </c>
      <c r="E23" s="28" t="s">
        <v>246</v>
      </c>
      <c r="F23" s="216"/>
      <c r="G23" s="215"/>
    </row>
    <row r="24" spans="2:11" ht="21.75" customHeight="1">
      <c r="B24" s="541" t="s">
        <v>251</v>
      </c>
      <c r="C24" s="542"/>
      <c r="D24" s="5" t="s">
        <v>388</v>
      </c>
      <c r="E24" s="10" t="s">
        <v>255</v>
      </c>
      <c r="F24" s="216"/>
      <c r="G24" s="215"/>
    </row>
    <row r="25" spans="2:11" ht="21.75" customHeight="1">
      <c r="B25" s="541" t="str">
        <f>B16</f>
        <v>Source 2</v>
      </c>
      <c r="C25" s="542"/>
      <c r="D25" s="5"/>
      <c r="E25" s="10" t="s">
        <v>119</v>
      </c>
      <c r="F25" s="216"/>
      <c r="G25" s="215"/>
    </row>
    <row r="26" spans="2:11" ht="21.75" customHeight="1">
      <c r="B26" s="541" t="str">
        <f>B17</f>
        <v>Source 3</v>
      </c>
      <c r="C26" s="542"/>
      <c r="D26" s="5"/>
      <c r="E26" s="10" t="s">
        <v>119</v>
      </c>
      <c r="F26" s="216"/>
      <c r="G26" s="215"/>
    </row>
    <row r="27" spans="2:11" ht="21.75" customHeight="1">
      <c r="B27" s="541" t="str">
        <f>B18</f>
        <v>Source 4</v>
      </c>
      <c r="C27" s="542"/>
      <c r="D27" s="5"/>
      <c r="E27" s="10" t="s">
        <v>119</v>
      </c>
      <c r="F27" s="216"/>
      <c r="G27" s="215"/>
    </row>
    <row r="28" spans="2:11" ht="21.75" customHeight="1">
      <c r="B28" s="541" t="str">
        <f>B19</f>
        <v>Source 5</v>
      </c>
      <c r="C28" s="542"/>
      <c r="D28" s="5"/>
      <c r="E28" s="10" t="s">
        <v>119</v>
      </c>
      <c r="F28" s="216"/>
      <c r="G28" s="215"/>
    </row>
    <row r="29" spans="2:11" ht="21.75" customHeight="1">
      <c r="B29" s="541" t="str">
        <f t="shared" ref="B29" si="1">B20</f>
        <v>Source 6</v>
      </c>
      <c r="C29" s="542"/>
      <c r="D29" s="5"/>
      <c r="E29" s="10" t="s">
        <v>119</v>
      </c>
      <c r="F29" s="216"/>
      <c r="G29" s="215"/>
    </row>
    <row r="30" spans="2:11" ht="5" customHeight="1">
      <c r="B30" s="551"/>
      <c r="C30" s="552"/>
      <c r="D30" s="552"/>
      <c r="E30" s="552"/>
      <c r="F30" s="552"/>
      <c r="G30" s="553"/>
      <c r="H30" s="25"/>
    </row>
    <row r="31" spans="2:11" ht="46.5" customHeight="1">
      <c r="B31" s="539" t="s">
        <v>16</v>
      </c>
      <c r="C31" s="540"/>
      <c r="D31" s="26" t="s">
        <v>253</v>
      </c>
      <c r="E31" s="26" t="s">
        <v>252</v>
      </c>
      <c r="F31" s="539" t="s">
        <v>254</v>
      </c>
      <c r="G31" s="540"/>
    </row>
    <row r="32" spans="2:11" ht="21.65" customHeight="1">
      <c r="B32" s="547" t="s">
        <v>17</v>
      </c>
      <c r="C32" s="548"/>
      <c r="D32" s="7"/>
      <c r="E32" s="8"/>
      <c r="F32" s="549" t="s">
        <v>119</v>
      </c>
      <c r="G32" s="550"/>
    </row>
    <row r="33" spans="2:7" ht="21.65" customHeight="1">
      <c r="B33" s="547" t="s">
        <v>18</v>
      </c>
      <c r="C33" s="548"/>
      <c r="D33" s="7"/>
      <c r="E33" s="8"/>
      <c r="F33" s="549" t="s">
        <v>119</v>
      </c>
      <c r="G33" s="550"/>
    </row>
    <row r="34" spans="2:7" ht="21.65" customHeight="1">
      <c r="B34" s="547" t="s">
        <v>19</v>
      </c>
      <c r="C34" s="548"/>
      <c r="D34" s="7"/>
      <c r="E34" s="8"/>
      <c r="F34" s="549" t="s">
        <v>119</v>
      </c>
      <c r="G34" s="550"/>
    </row>
    <row r="35" spans="2:7" ht="21.65" customHeight="1">
      <c r="B35" s="547" t="s">
        <v>20</v>
      </c>
      <c r="C35" s="548"/>
      <c r="D35" s="7"/>
      <c r="E35" s="8"/>
      <c r="F35" s="549" t="s">
        <v>119</v>
      </c>
      <c r="G35" s="550"/>
    </row>
    <row r="36" spans="2:7" ht="21.65" customHeight="1">
      <c r="B36" s="547" t="s">
        <v>21</v>
      </c>
      <c r="C36" s="548"/>
      <c r="D36" s="7"/>
      <c r="E36" s="8"/>
      <c r="F36" s="549" t="s">
        <v>119</v>
      </c>
      <c r="G36" s="550"/>
    </row>
    <row r="37" spans="2:7" ht="21.65" customHeight="1">
      <c r="B37" s="547" t="s">
        <v>22</v>
      </c>
      <c r="C37" s="548"/>
      <c r="D37" s="7"/>
      <c r="E37" s="8"/>
      <c r="F37" s="549" t="s">
        <v>119</v>
      </c>
      <c r="G37" s="550"/>
    </row>
    <row r="38" spans="2:7" ht="21.65" customHeight="1">
      <c r="B38" s="557" t="s">
        <v>47</v>
      </c>
      <c r="C38" s="557"/>
      <c r="D38" s="7"/>
      <c r="E38" s="8"/>
      <c r="F38" s="555" t="s">
        <v>119</v>
      </c>
      <c r="G38" s="555"/>
    </row>
    <row r="39" spans="2:7" ht="21.65" customHeight="1">
      <c r="B39" s="557" t="s">
        <v>48</v>
      </c>
      <c r="C39" s="557"/>
      <c r="D39" s="7"/>
      <c r="E39" s="8"/>
      <c r="F39" s="555" t="s">
        <v>119</v>
      </c>
      <c r="G39" s="555"/>
    </row>
    <row r="40" spans="2:7" ht="21.65" customHeight="1">
      <c r="B40" s="554" t="s">
        <v>52</v>
      </c>
      <c r="C40" s="554"/>
      <c r="D40" s="7"/>
      <c r="E40" s="8"/>
      <c r="F40" s="555" t="s">
        <v>119</v>
      </c>
      <c r="G40" s="555"/>
    </row>
    <row r="41" spans="2:7" ht="21.65" customHeight="1">
      <c r="B41" s="554" t="s">
        <v>52</v>
      </c>
      <c r="C41" s="554"/>
      <c r="D41" s="7"/>
      <c r="E41" s="8"/>
      <c r="F41" s="555" t="s">
        <v>119</v>
      </c>
      <c r="G41" s="555"/>
    </row>
    <row r="42" spans="2:7" ht="24" customHeight="1">
      <c r="B42" s="554" t="s">
        <v>52</v>
      </c>
      <c r="C42" s="554"/>
      <c r="D42" s="7"/>
      <c r="E42" s="8"/>
      <c r="F42" s="555" t="s">
        <v>119</v>
      </c>
      <c r="G42" s="555"/>
    </row>
    <row r="43" spans="2:7" ht="5" customHeight="1"/>
    <row r="44" spans="2:7" ht="27" customHeight="1">
      <c r="B44" s="556" t="s">
        <v>14</v>
      </c>
      <c r="C44" s="556"/>
      <c r="D44" s="556"/>
      <c r="E44" s="29" t="b">
        <f>IF(D21&gt;D12,TRUE,FALSE)</f>
        <v>0</v>
      </c>
      <c r="F44" s="151"/>
    </row>
    <row r="45" spans="2:7" ht="28.5" customHeight="1">
      <c r="B45" s="556" t="s">
        <v>15</v>
      </c>
      <c r="C45" s="556"/>
      <c r="D45" s="556"/>
      <c r="E45" s="29" t="b">
        <f>IF(D21&lt;D12,TRUE,FALSE)</f>
        <v>0</v>
      </c>
      <c r="F45" s="151"/>
    </row>
  </sheetData>
  <sheetProtection algorithmName="SHA-512" hashValue="t92dFrklvdDzf1S2FLtDfUrGcO0tDERKb5Mp4S3vgGtzEkYWPkHDKphp67sSrHO3af9U71OQh8h5PmbGNnIgcg==" saltValue="liAUz8INpChC4KQZZgY1Eg==" spinCount="100000" sheet="1" selectLockedCells="1"/>
  <mergeCells count="56">
    <mergeCell ref="B44:D44"/>
    <mergeCell ref="B45:D45"/>
    <mergeCell ref="B42:C42"/>
    <mergeCell ref="F42:G42"/>
    <mergeCell ref="B38:C38"/>
    <mergeCell ref="F38:G38"/>
    <mergeCell ref="B39:C39"/>
    <mergeCell ref="F39:G39"/>
    <mergeCell ref="B40:C40"/>
    <mergeCell ref="F40:G40"/>
    <mergeCell ref="B25:C25"/>
    <mergeCell ref="B26:C26"/>
    <mergeCell ref="B27:C27"/>
    <mergeCell ref="B41:C41"/>
    <mergeCell ref="F41:G41"/>
    <mergeCell ref="B37:C37"/>
    <mergeCell ref="F37:G37"/>
    <mergeCell ref="F32:G32"/>
    <mergeCell ref="B36:C36"/>
    <mergeCell ref="F36:G36"/>
    <mergeCell ref="F33:G33"/>
    <mergeCell ref="F34:G34"/>
    <mergeCell ref="B32:C32"/>
    <mergeCell ref="B33:C33"/>
    <mergeCell ref="B34:C34"/>
    <mergeCell ref="B35:C35"/>
    <mergeCell ref="F35:G35"/>
    <mergeCell ref="B31:C31"/>
    <mergeCell ref="B17:C17"/>
    <mergeCell ref="B16:C16"/>
    <mergeCell ref="B15:C15"/>
    <mergeCell ref="B14:C14"/>
    <mergeCell ref="B19:C19"/>
    <mergeCell ref="B18:C18"/>
    <mergeCell ref="B22:G22"/>
    <mergeCell ref="B21:C21"/>
    <mergeCell ref="B20:C20"/>
    <mergeCell ref="B28:C28"/>
    <mergeCell ref="B29:C29"/>
    <mergeCell ref="F31:G31"/>
    <mergeCell ref="B30:G30"/>
    <mergeCell ref="B23:C23"/>
    <mergeCell ref="B24:C24"/>
    <mergeCell ref="J21:K21"/>
    <mergeCell ref="B2:H3"/>
    <mergeCell ref="B13:D13"/>
    <mergeCell ref="G9:H9"/>
    <mergeCell ref="B11:C11"/>
    <mergeCell ref="B10:C10"/>
    <mergeCell ref="B9:C9"/>
    <mergeCell ref="B4:H5"/>
    <mergeCell ref="B6:H6"/>
    <mergeCell ref="B7:H7"/>
    <mergeCell ref="G10:H10"/>
    <mergeCell ref="G11:H11"/>
    <mergeCell ref="B12:C12"/>
  </mergeCells>
  <phoneticPr fontId="40" type="noConversion"/>
  <dataValidations count="4">
    <dataValidation type="list" allowBlank="1" showInputMessage="1" showErrorMessage="1" sqref="J15" xr:uid="{A9B7302A-FF5F-4A35-BA53-B2A388FCCFE4}">
      <formula1>"Not Applied, Submitted,Letter of Intent,Firm Commitment"</formula1>
    </dataValidation>
    <dataValidation type="list" allowBlank="1" showInputMessage="1" showErrorMessage="1" sqref="F32:G42" xr:uid="{698BAEB0-3C42-4BD5-9238-BCB5457AFE61}">
      <formula1>"Select One,Yes,No"</formula1>
    </dataValidation>
    <dataValidation type="list" allowBlank="1" showInputMessage="1" showErrorMessage="1" sqref="E24:E29 K15:K20" xr:uid="{69DBCDDF-23E7-4AF7-8467-5FA56C6BC4F8}">
      <formula1>"Select One, Gap Financing, Permanent Financing, Equity, Grant, Donation"</formula1>
    </dataValidation>
    <dataValidation type="list" allowBlank="1" showInputMessage="1" showErrorMessage="1" sqref="J16:J20" xr:uid="{6F30CBC3-F520-445D-8671-98BF051FF2C1}">
      <formula1>"Select One,Not Applied, Submitted,Letter of Intent,Firm Commitment"</formula1>
    </dataValidation>
  </dataValidations>
  <pageMargins left="0.7" right="0.7" top="0.75" bottom="0.75" header="0.3" footer="0.3"/>
  <pageSetup scale="52" orientation="landscape" r:id="rId1"/>
  <headerFooter>
    <oddFooter>&amp;A</oddFooter>
  </headerFooter>
  <ignoredErrors>
    <ignoredError sqref="B25:C29" unlocked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C46C7B-0D78-480B-BFF7-A6B21EF00235}">
  <sheetPr codeName="Sheet8">
    <tabColor rgb="FFFFFF00"/>
  </sheetPr>
  <dimension ref="A1:N100"/>
  <sheetViews>
    <sheetView zoomScaleNormal="100" workbookViewId="0">
      <selection activeCell="D97" sqref="D97"/>
    </sheetView>
  </sheetViews>
  <sheetFormatPr defaultRowHeight="14.5"/>
  <cols>
    <col min="1" max="1" width="51.6328125" customWidth="1"/>
    <col min="2" max="2" width="16.453125" customWidth="1"/>
    <col min="3" max="3" width="24.6328125" customWidth="1"/>
    <col min="4" max="10" width="15.81640625" customWidth="1"/>
    <col min="13" max="13" width="14.90625" customWidth="1"/>
    <col min="14" max="14" width="14.1796875" customWidth="1"/>
  </cols>
  <sheetData>
    <row r="1" spans="1:14" ht="25.75" customHeight="1">
      <c r="A1" s="507" t="s">
        <v>3</v>
      </c>
      <c r="B1" s="507"/>
      <c r="C1" s="507"/>
      <c r="D1" s="507"/>
      <c r="E1" s="507"/>
      <c r="F1" s="507"/>
      <c r="G1" s="507"/>
      <c r="H1" s="507"/>
      <c r="I1" s="507"/>
      <c r="J1" s="507"/>
    </row>
    <row r="2" spans="1:14" ht="21" customHeight="1">
      <c r="A2" s="560" t="s">
        <v>171</v>
      </c>
      <c r="B2" s="560"/>
      <c r="C2" s="560"/>
      <c r="D2" s="560"/>
      <c r="E2" s="560"/>
      <c r="F2" s="560"/>
      <c r="G2" s="560"/>
      <c r="H2" s="560"/>
      <c r="I2" s="560"/>
      <c r="J2" s="560"/>
    </row>
    <row r="3" spans="1:14" ht="25.75" customHeight="1">
      <c r="A3" s="507">
        <f>PREAPPLICATION!D8</f>
        <v>0</v>
      </c>
      <c r="B3" s="507"/>
      <c r="C3" s="507"/>
      <c r="D3" s="507"/>
      <c r="E3" s="507"/>
      <c r="F3" s="507"/>
      <c r="G3" s="507"/>
      <c r="H3" s="507"/>
      <c r="I3" s="507"/>
      <c r="J3" s="507"/>
    </row>
    <row r="4" spans="1:14" ht="26.4" customHeight="1">
      <c r="A4" s="507">
        <f>'Project Details'!E6</f>
        <v>0</v>
      </c>
      <c r="B4" s="507"/>
      <c r="C4" s="507"/>
      <c r="D4" s="507"/>
      <c r="E4" s="507"/>
      <c r="F4" s="507"/>
      <c r="G4" s="507"/>
      <c r="H4" s="507"/>
      <c r="I4" s="507"/>
      <c r="J4" s="507"/>
    </row>
    <row r="5" spans="1:14" ht="33.65" customHeight="1">
      <c r="A5" s="382" t="s">
        <v>375</v>
      </c>
      <c r="B5" s="218">
        <f>'Project Details 2'!D21</f>
        <v>0</v>
      </c>
      <c r="C5" s="219">
        <f>'Project Details 2'!D15</f>
        <v>0</v>
      </c>
      <c r="D5" s="219">
        <f>'Project Details 2'!D16</f>
        <v>0</v>
      </c>
      <c r="E5" s="219">
        <f>'Project Details 2'!D17</f>
        <v>0</v>
      </c>
      <c r="F5" s="219">
        <f>'Project Details 2'!D18</f>
        <v>0</v>
      </c>
      <c r="G5" s="219">
        <f>'Project Details 2'!D19</f>
        <v>0</v>
      </c>
      <c r="H5" s="219">
        <f>'Project Details 2'!D20</f>
        <v>0</v>
      </c>
      <c r="I5" s="564" t="s">
        <v>106</v>
      </c>
      <c r="J5" s="564" t="s">
        <v>154</v>
      </c>
    </row>
    <row r="6" spans="1:14" ht="15.65" customHeight="1">
      <c r="A6" s="376" t="s">
        <v>83</v>
      </c>
      <c r="B6" s="377" t="s">
        <v>148</v>
      </c>
      <c r="C6" s="378" t="str">
        <f>'Project Details 2'!B15</f>
        <v>WVHDF AHFP Requested</v>
      </c>
      <c r="D6" s="378" t="str">
        <f>'Project Details 2'!B16</f>
        <v>Source 2</v>
      </c>
      <c r="E6" s="378" t="str">
        <f>'Project Details 2'!B17</f>
        <v>Source 3</v>
      </c>
      <c r="F6" s="378" t="str">
        <f>'Project Details 2'!B18</f>
        <v>Source 4</v>
      </c>
      <c r="G6" s="378" t="str">
        <f>'Project Details 2'!B19</f>
        <v>Source 5</v>
      </c>
      <c r="H6" s="378" t="str">
        <f>'Project Details 2'!B20</f>
        <v>Source 6</v>
      </c>
      <c r="I6" s="565"/>
      <c r="J6" s="565"/>
      <c r="L6" s="558" t="s">
        <v>107</v>
      </c>
      <c r="M6" s="559"/>
      <c r="N6" s="51">
        <f>SUM(B18,B28)</f>
        <v>0</v>
      </c>
    </row>
    <row r="7" spans="1:14">
      <c r="A7" s="220" t="s">
        <v>49</v>
      </c>
      <c r="B7" s="367">
        <v>0</v>
      </c>
      <c r="C7" s="45">
        <v>0</v>
      </c>
      <c r="D7" s="45">
        <v>0</v>
      </c>
      <c r="E7" s="45">
        <v>0</v>
      </c>
      <c r="F7" s="45">
        <v>0</v>
      </c>
      <c r="G7" s="45">
        <v>0</v>
      </c>
      <c r="H7" s="45">
        <v>0</v>
      </c>
      <c r="I7" s="221">
        <f>SUM(C7:H7)</f>
        <v>0</v>
      </c>
      <c r="J7" s="221">
        <f>SUM(B7-I7)</f>
        <v>0</v>
      </c>
      <c r="L7" s="558" t="s">
        <v>77</v>
      </c>
      <c r="M7" s="559"/>
      <c r="N7" s="51">
        <f>SUM(B9,B34,B67)</f>
        <v>0</v>
      </c>
    </row>
    <row r="8" spans="1:14">
      <c r="A8" s="220" t="s">
        <v>83</v>
      </c>
      <c r="B8" s="367">
        <v>0</v>
      </c>
      <c r="C8" s="45">
        <v>0</v>
      </c>
      <c r="D8" s="45">
        <v>0</v>
      </c>
      <c r="E8" s="45">
        <v>0</v>
      </c>
      <c r="F8" s="45">
        <v>0</v>
      </c>
      <c r="G8" s="45">
        <v>0</v>
      </c>
      <c r="H8" s="45">
        <v>0</v>
      </c>
      <c r="I8" s="221">
        <f>SUM(C8:H8)</f>
        <v>0</v>
      </c>
      <c r="J8" s="221">
        <f>SUM(B8-I8)</f>
        <v>0</v>
      </c>
      <c r="L8" s="558" t="s">
        <v>113</v>
      </c>
      <c r="M8" s="559"/>
      <c r="N8" s="51">
        <f>SUM(N6:N7)</f>
        <v>0</v>
      </c>
    </row>
    <row r="9" spans="1:14">
      <c r="A9" s="277" t="s">
        <v>11</v>
      </c>
      <c r="B9" s="275">
        <f>SUM(B7:B8)</f>
        <v>0</v>
      </c>
      <c r="C9" s="256">
        <f>SUM(C7:C8)</f>
        <v>0</v>
      </c>
      <c r="D9" s="256">
        <f t="shared" ref="D9:G9" si="0">SUM(D7:D8)</f>
        <v>0</v>
      </c>
      <c r="E9" s="256">
        <f t="shared" si="0"/>
        <v>0</v>
      </c>
      <c r="F9" s="256">
        <f t="shared" si="0"/>
        <v>0</v>
      </c>
      <c r="G9" s="256">
        <f t="shared" si="0"/>
        <v>0</v>
      </c>
      <c r="H9" s="256">
        <f>SUM(H7:H8)</f>
        <v>0</v>
      </c>
      <c r="I9" s="276">
        <f>SUM(I7:I8)</f>
        <v>0</v>
      </c>
      <c r="J9" s="276">
        <f>SUM(B9-I9)</f>
        <v>0</v>
      </c>
    </row>
    <row r="10" spans="1:14">
      <c r="A10" s="379" t="s">
        <v>147</v>
      </c>
      <c r="B10" s="377" t="s">
        <v>148</v>
      </c>
      <c r="C10" s="378" t="str">
        <f t="shared" ref="C10:H10" si="1">C6</f>
        <v>WVHDF AHFP Requested</v>
      </c>
      <c r="D10" s="378" t="str">
        <f t="shared" si="1"/>
        <v>Source 2</v>
      </c>
      <c r="E10" s="378" t="str">
        <f t="shared" si="1"/>
        <v>Source 3</v>
      </c>
      <c r="F10" s="378" t="str">
        <f t="shared" si="1"/>
        <v>Source 4</v>
      </c>
      <c r="G10" s="378" t="str">
        <f t="shared" si="1"/>
        <v>Source 5</v>
      </c>
      <c r="H10" s="378" t="str">
        <f t="shared" si="1"/>
        <v>Source 6</v>
      </c>
      <c r="I10" s="380" t="s">
        <v>106</v>
      </c>
      <c r="J10" s="381" t="s">
        <v>154</v>
      </c>
    </row>
    <row r="11" spans="1:14">
      <c r="A11" s="220" t="s">
        <v>138</v>
      </c>
      <c r="B11" s="368">
        <v>0</v>
      </c>
      <c r="C11" s="45">
        <v>0</v>
      </c>
      <c r="D11" s="45">
        <v>0</v>
      </c>
      <c r="E11" s="45">
        <v>0</v>
      </c>
      <c r="F11" s="45">
        <v>0</v>
      </c>
      <c r="G11" s="45">
        <v>0</v>
      </c>
      <c r="H11" s="45">
        <v>0</v>
      </c>
      <c r="I11" s="221">
        <f>SUM(C11:H11)</f>
        <v>0</v>
      </c>
      <c r="J11" s="222">
        <f>SUM(B11-I11)</f>
        <v>0</v>
      </c>
    </row>
    <row r="12" spans="1:14">
      <c r="A12" s="220" t="s">
        <v>50</v>
      </c>
      <c r="B12" s="368">
        <v>0</v>
      </c>
      <c r="C12" s="45">
        <v>0</v>
      </c>
      <c r="D12" s="45">
        <v>0</v>
      </c>
      <c r="E12" s="45">
        <v>0</v>
      </c>
      <c r="F12" s="45">
        <v>0</v>
      </c>
      <c r="G12" s="45">
        <v>0</v>
      </c>
      <c r="H12" s="45">
        <v>0</v>
      </c>
      <c r="I12" s="221">
        <f t="shared" ref="I12:I17" si="2">SUM(C12:H12)</f>
        <v>0</v>
      </c>
      <c r="J12" s="222">
        <f t="shared" ref="J12:J17" si="3">SUM(B12-I12)</f>
        <v>0</v>
      </c>
    </row>
    <row r="13" spans="1:14">
      <c r="A13" s="220" t="s">
        <v>139</v>
      </c>
      <c r="B13" s="368">
        <v>0</v>
      </c>
      <c r="C13" s="45">
        <v>0</v>
      </c>
      <c r="D13" s="45">
        <v>0</v>
      </c>
      <c r="E13" s="45">
        <v>0</v>
      </c>
      <c r="F13" s="45">
        <v>0</v>
      </c>
      <c r="G13" s="45">
        <v>0</v>
      </c>
      <c r="H13" s="45">
        <v>0</v>
      </c>
      <c r="I13" s="221">
        <f t="shared" si="2"/>
        <v>0</v>
      </c>
      <c r="J13" s="222">
        <f t="shared" si="3"/>
        <v>0</v>
      </c>
    </row>
    <row r="14" spans="1:14">
      <c r="A14" s="220" t="s">
        <v>51</v>
      </c>
      <c r="B14" s="368">
        <v>0</v>
      </c>
      <c r="C14" s="45">
        <v>0</v>
      </c>
      <c r="D14" s="45">
        <v>0</v>
      </c>
      <c r="E14" s="45">
        <v>0</v>
      </c>
      <c r="F14" s="45">
        <v>0</v>
      </c>
      <c r="G14" s="45">
        <v>0</v>
      </c>
      <c r="H14" s="45">
        <v>0</v>
      </c>
      <c r="I14" s="221">
        <f t="shared" si="2"/>
        <v>0</v>
      </c>
      <c r="J14" s="222">
        <f t="shared" si="3"/>
        <v>0</v>
      </c>
    </row>
    <row r="15" spans="1:14">
      <c r="A15" s="220" t="s">
        <v>140</v>
      </c>
      <c r="B15" s="368">
        <v>0</v>
      </c>
      <c r="C15" s="45">
        <v>0</v>
      </c>
      <c r="D15" s="45">
        <v>0</v>
      </c>
      <c r="E15" s="45">
        <v>0</v>
      </c>
      <c r="F15" s="45">
        <v>0</v>
      </c>
      <c r="G15" s="45">
        <v>0</v>
      </c>
      <c r="H15" s="45">
        <v>0</v>
      </c>
      <c r="I15" s="221">
        <f t="shared" si="2"/>
        <v>0</v>
      </c>
      <c r="J15" s="223">
        <f t="shared" si="3"/>
        <v>0</v>
      </c>
    </row>
    <row r="16" spans="1:14">
      <c r="A16" s="220" t="s">
        <v>141</v>
      </c>
      <c r="B16" s="368">
        <v>0</v>
      </c>
      <c r="C16" s="45">
        <v>0</v>
      </c>
      <c r="D16" s="45">
        <v>0</v>
      </c>
      <c r="E16" s="45">
        <v>0</v>
      </c>
      <c r="F16" s="45">
        <v>0</v>
      </c>
      <c r="G16" s="45">
        <v>0</v>
      </c>
      <c r="H16" s="45">
        <v>0</v>
      </c>
      <c r="I16" s="221">
        <f t="shared" si="2"/>
        <v>0</v>
      </c>
      <c r="J16" s="223">
        <f t="shared" si="3"/>
        <v>0</v>
      </c>
    </row>
    <row r="17" spans="1:10">
      <c r="A17" s="224" t="s">
        <v>142</v>
      </c>
      <c r="B17" s="368">
        <v>0</v>
      </c>
      <c r="C17" s="45">
        <v>0</v>
      </c>
      <c r="D17" s="45">
        <v>0</v>
      </c>
      <c r="E17" s="45">
        <v>0</v>
      </c>
      <c r="F17" s="45">
        <v>0</v>
      </c>
      <c r="G17" s="45">
        <v>0</v>
      </c>
      <c r="H17" s="45">
        <v>0</v>
      </c>
      <c r="I17" s="221">
        <f t="shared" si="2"/>
        <v>0</v>
      </c>
      <c r="J17" s="223">
        <f t="shared" si="3"/>
        <v>0</v>
      </c>
    </row>
    <row r="18" spans="1:10">
      <c r="A18" s="272" t="s">
        <v>11</v>
      </c>
      <c r="B18" s="274">
        <f>SUM(B11:B17)</f>
        <v>0</v>
      </c>
      <c r="C18" s="274">
        <f>SUM(C11:C17)</f>
        <v>0</v>
      </c>
      <c r="D18" s="274">
        <f t="shared" ref="D18:H18" si="4">SUM(D11:D17)</f>
        <v>0</v>
      </c>
      <c r="E18" s="274">
        <f t="shared" si="4"/>
        <v>0</v>
      </c>
      <c r="F18" s="274">
        <f t="shared" si="4"/>
        <v>0</v>
      </c>
      <c r="G18" s="274">
        <f t="shared" si="4"/>
        <v>0</v>
      </c>
      <c r="H18" s="274">
        <f t="shared" si="4"/>
        <v>0</v>
      </c>
      <c r="I18" s="256">
        <f>SUM(C18:H18)</f>
        <v>0</v>
      </c>
      <c r="J18" s="274">
        <f>SUM(B18-I18)</f>
        <v>0</v>
      </c>
    </row>
    <row r="19" spans="1:10">
      <c r="A19" s="379" t="s">
        <v>152</v>
      </c>
      <c r="B19" s="377" t="s">
        <v>148</v>
      </c>
      <c r="C19" s="378" t="str">
        <f t="shared" ref="C19:H19" si="5">C10</f>
        <v>WVHDF AHFP Requested</v>
      </c>
      <c r="D19" s="378" t="str">
        <f t="shared" si="5"/>
        <v>Source 2</v>
      </c>
      <c r="E19" s="378" t="str">
        <f t="shared" si="5"/>
        <v>Source 3</v>
      </c>
      <c r="F19" s="378" t="str">
        <f t="shared" si="5"/>
        <v>Source 4</v>
      </c>
      <c r="G19" s="378" t="str">
        <f t="shared" si="5"/>
        <v>Source 5</v>
      </c>
      <c r="H19" s="378" t="str">
        <f t="shared" si="5"/>
        <v>Source 6</v>
      </c>
      <c r="I19" s="377" t="s">
        <v>106</v>
      </c>
      <c r="J19" s="377" t="s">
        <v>154</v>
      </c>
    </row>
    <row r="20" spans="1:10">
      <c r="A20" s="225" t="s">
        <v>372</v>
      </c>
      <c r="B20" s="369">
        <v>0</v>
      </c>
      <c r="C20" s="260">
        <v>0</v>
      </c>
      <c r="D20" s="260">
        <v>0</v>
      </c>
      <c r="E20" s="260">
        <v>0</v>
      </c>
      <c r="F20" s="260">
        <v>0</v>
      </c>
      <c r="G20" s="260">
        <v>0</v>
      </c>
      <c r="H20" s="260">
        <v>0</v>
      </c>
      <c r="I20" s="261">
        <f>SUM(C20:H20)</f>
        <v>0</v>
      </c>
      <c r="J20" s="262">
        <f>SUM(B20-I20)</f>
        <v>0</v>
      </c>
    </row>
    <row r="21" spans="1:10">
      <c r="A21" s="225" t="s">
        <v>168</v>
      </c>
      <c r="B21" s="369">
        <v>0</v>
      </c>
      <c r="C21" s="260">
        <v>0</v>
      </c>
      <c r="D21" s="260">
        <v>0</v>
      </c>
      <c r="E21" s="260">
        <v>0</v>
      </c>
      <c r="F21" s="260">
        <v>0</v>
      </c>
      <c r="G21" s="260">
        <v>0</v>
      </c>
      <c r="H21" s="260">
        <v>0</v>
      </c>
      <c r="I21" s="261">
        <f t="shared" ref="I21:I27" si="6">SUM(C21:H21)</f>
        <v>0</v>
      </c>
      <c r="J21" s="262">
        <f t="shared" ref="J21:J27" si="7">SUM(B21-I21)</f>
        <v>0</v>
      </c>
    </row>
    <row r="22" spans="1:10" ht="15.65" customHeight="1">
      <c r="A22" s="229" t="s">
        <v>108</v>
      </c>
      <c r="B22" s="370">
        <v>0</v>
      </c>
      <c r="C22" s="47">
        <v>0</v>
      </c>
      <c r="D22" s="47">
        <v>0</v>
      </c>
      <c r="E22" s="47">
        <v>0</v>
      </c>
      <c r="F22" s="47">
        <v>0</v>
      </c>
      <c r="G22" s="47">
        <v>0</v>
      </c>
      <c r="H22" s="47">
        <v>0</v>
      </c>
      <c r="I22" s="227">
        <f t="shared" si="6"/>
        <v>0</v>
      </c>
      <c r="J22" s="228">
        <f t="shared" si="7"/>
        <v>0</v>
      </c>
    </row>
    <row r="23" spans="1:10">
      <c r="A23" s="229" t="s">
        <v>143</v>
      </c>
      <c r="B23" s="370">
        <v>0</v>
      </c>
      <c r="C23" s="47">
        <v>0</v>
      </c>
      <c r="D23" s="47">
        <v>0</v>
      </c>
      <c r="E23" s="47">
        <v>0</v>
      </c>
      <c r="F23" s="47">
        <v>0</v>
      </c>
      <c r="G23" s="47">
        <v>0</v>
      </c>
      <c r="H23" s="47">
        <v>0</v>
      </c>
      <c r="I23" s="227">
        <f t="shared" si="6"/>
        <v>0</v>
      </c>
      <c r="J23" s="228">
        <f t="shared" si="7"/>
        <v>0</v>
      </c>
    </row>
    <row r="24" spans="1:10">
      <c r="A24" s="230" t="s">
        <v>144</v>
      </c>
      <c r="B24" s="370">
        <v>0</v>
      </c>
      <c r="C24" s="47">
        <v>0</v>
      </c>
      <c r="D24" s="47">
        <v>0</v>
      </c>
      <c r="E24" s="47">
        <v>0</v>
      </c>
      <c r="F24" s="47">
        <v>0</v>
      </c>
      <c r="G24" s="47">
        <v>0</v>
      </c>
      <c r="H24" s="47">
        <v>0</v>
      </c>
      <c r="I24" s="227">
        <f t="shared" si="6"/>
        <v>0</v>
      </c>
      <c r="J24" s="228">
        <f t="shared" si="7"/>
        <v>0</v>
      </c>
    </row>
    <row r="25" spans="1:10">
      <c r="A25" s="230" t="s">
        <v>149</v>
      </c>
      <c r="B25" s="370">
        <v>0</v>
      </c>
      <c r="C25" s="47">
        <v>0</v>
      </c>
      <c r="D25" s="47">
        <v>0</v>
      </c>
      <c r="E25" s="47">
        <v>0</v>
      </c>
      <c r="F25" s="47">
        <v>0</v>
      </c>
      <c r="G25" s="47">
        <v>0</v>
      </c>
      <c r="H25" s="47">
        <v>0</v>
      </c>
      <c r="I25" s="227">
        <f t="shared" si="6"/>
        <v>0</v>
      </c>
      <c r="J25" s="228">
        <f t="shared" si="7"/>
        <v>0</v>
      </c>
    </row>
    <row r="26" spans="1:10" ht="15.65" customHeight="1">
      <c r="A26" s="230" t="s">
        <v>125</v>
      </c>
      <c r="B26" s="370">
        <v>0</v>
      </c>
      <c r="C26" s="47">
        <v>0</v>
      </c>
      <c r="D26" s="47">
        <v>0</v>
      </c>
      <c r="E26" s="47">
        <v>0</v>
      </c>
      <c r="F26" s="47">
        <v>0</v>
      </c>
      <c r="G26" s="47">
        <v>0</v>
      </c>
      <c r="H26" s="47">
        <v>0</v>
      </c>
      <c r="I26" s="227">
        <f t="shared" si="6"/>
        <v>0</v>
      </c>
      <c r="J26" s="228">
        <f t="shared" si="7"/>
        <v>0</v>
      </c>
    </row>
    <row r="27" spans="1:10">
      <c r="A27" s="230" t="s">
        <v>150</v>
      </c>
      <c r="B27" s="370">
        <v>0</v>
      </c>
      <c r="C27" s="47">
        <v>0</v>
      </c>
      <c r="D27" s="47">
        <v>0</v>
      </c>
      <c r="E27" s="47">
        <v>0</v>
      </c>
      <c r="F27" s="47">
        <v>0</v>
      </c>
      <c r="G27" s="47">
        <v>0</v>
      </c>
      <c r="H27" s="47">
        <v>0</v>
      </c>
      <c r="I27" s="227">
        <f t="shared" si="6"/>
        <v>0</v>
      </c>
      <c r="J27" s="228">
        <f t="shared" si="7"/>
        <v>0</v>
      </c>
    </row>
    <row r="28" spans="1:10" ht="15.65" customHeight="1">
      <c r="A28" s="272" t="s">
        <v>11</v>
      </c>
      <c r="B28" s="270">
        <f t="shared" ref="B28:H28" si="8">SUM(B20:B27)</f>
        <v>0</v>
      </c>
      <c r="C28" s="270">
        <f t="shared" si="8"/>
        <v>0</v>
      </c>
      <c r="D28" s="270">
        <f t="shared" si="8"/>
        <v>0</v>
      </c>
      <c r="E28" s="270">
        <f t="shared" si="8"/>
        <v>0</v>
      </c>
      <c r="F28" s="270">
        <f t="shared" si="8"/>
        <v>0</v>
      </c>
      <c r="G28" s="270">
        <f t="shared" si="8"/>
        <v>0</v>
      </c>
      <c r="H28" s="270">
        <f t="shared" si="8"/>
        <v>0</v>
      </c>
      <c r="I28" s="271">
        <f>SUM(C28:H28)</f>
        <v>0</v>
      </c>
      <c r="J28" s="273">
        <f>SUM(B28-I28)</f>
        <v>0</v>
      </c>
    </row>
    <row r="29" spans="1:10" ht="15.65" customHeight="1">
      <c r="A29" s="376" t="s">
        <v>151</v>
      </c>
      <c r="B29" s="377" t="s">
        <v>148</v>
      </c>
      <c r="C29" s="378" t="str">
        <f t="shared" ref="C29:H29" si="9">C19</f>
        <v>WVHDF AHFP Requested</v>
      </c>
      <c r="D29" s="378" t="str">
        <f t="shared" si="9"/>
        <v>Source 2</v>
      </c>
      <c r="E29" s="378" t="str">
        <f t="shared" si="9"/>
        <v>Source 3</v>
      </c>
      <c r="F29" s="378" t="str">
        <f t="shared" si="9"/>
        <v>Source 4</v>
      </c>
      <c r="G29" s="378" t="str">
        <f t="shared" si="9"/>
        <v>Source 5</v>
      </c>
      <c r="H29" s="378" t="str">
        <f t="shared" si="9"/>
        <v>Source 6</v>
      </c>
      <c r="I29" s="377" t="s">
        <v>106</v>
      </c>
      <c r="J29" s="377" t="s">
        <v>154</v>
      </c>
    </row>
    <row r="30" spans="1:10" ht="15.65" customHeight="1">
      <c r="A30" s="230" t="s">
        <v>145</v>
      </c>
      <c r="B30" s="370">
        <v>0</v>
      </c>
      <c r="C30" s="47">
        <v>0</v>
      </c>
      <c r="D30" s="47">
        <v>0</v>
      </c>
      <c r="E30" s="47">
        <v>0</v>
      </c>
      <c r="F30" s="47">
        <v>0</v>
      </c>
      <c r="G30" s="47">
        <v>0</v>
      </c>
      <c r="H30" s="47">
        <v>0</v>
      </c>
      <c r="I30" s="48">
        <f>SUM(C30:H30)</f>
        <v>0</v>
      </c>
      <c r="J30" s="231">
        <f>SUM(B30-I30)</f>
        <v>0</v>
      </c>
    </row>
    <row r="31" spans="1:10" ht="15.65" customHeight="1">
      <c r="A31" s="230" t="s">
        <v>146</v>
      </c>
      <c r="B31" s="370">
        <v>0</v>
      </c>
      <c r="C31" s="47">
        <v>0</v>
      </c>
      <c r="D31" s="47">
        <v>0</v>
      </c>
      <c r="E31" s="47">
        <v>0</v>
      </c>
      <c r="F31" s="47">
        <v>0</v>
      </c>
      <c r="G31" s="47">
        <v>0</v>
      </c>
      <c r="H31" s="47">
        <v>0</v>
      </c>
      <c r="I31" s="48">
        <f t="shared" ref="I31:I33" si="10">SUM(C31:H31)</f>
        <v>0</v>
      </c>
      <c r="J31" s="231">
        <f t="shared" ref="J31:J33" si="11">SUM(B31-I31)</f>
        <v>0</v>
      </c>
    </row>
    <row r="32" spans="1:10">
      <c r="A32" s="230" t="s">
        <v>126</v>
      </c>
      <c r="B32" s="370">
        <v>0</v>
      </c>
      <c r="C32" s="47">
        <v>0</v>
      </c>
      <c r="D32" s="47">
        <v>0</v>
      </c>
      <c r="E32" s="47">
        <v>0</v>
      </c>
      <c r="F32" s="47">
        <v>0</v>
      </c>
      <c r="G32" s="47">
        <v>0</v>
      </c>
      <c r="H32" s="47">
        <v>0</v>
      </c>
      <c r="I32" s="48">
        <f t="shared" si="10"/>
        <v>0</v>
      </c>
      <c r="J32" s="231">
        <f t="shared" si="11"/>
        <v>0</v>
      </c>
    </row>
    <row r="33" spans="1:10" ht="15.65" customHeight="1">
      <c r="A33" s="230" t="s">
        <v>153</v>
      </c>
      <c r="B33" s="370">
        <v>0</v>
      </c>
      <c r="C33" s="47">
        <v>0</v>
      </c>
      <c r="D33" s="47">
        <v>0</v>
      </c>
      <c r="E33" s="47">
        <v>0</v>
      </c>
      <c r="F33" s="47">
        <v>0</v>
      </c>
      <c r="G33" s="47">
        <v>0</v>
      </c>
      <c r="H33" s="47">
        <v>0</v>
      </c>
      <c r="I33" s="48">
        <f t="shared" si="10"/>
        <v>0</v>
      </c>
      <c r="J33" s="231">
        <f t="shared" si="11"/>
        <v>0</v>
      </c>
    </row>
    <row r="34" spans="1:10" s="268" customFormat="1" ht="15.65" customHeight="1">
      <c r="A34" s="269" t="s">
        <v>11</v>
      </c>
      <c r="B34" s="270">
        <f>SUM(B30:B33)</f>
        <v>0</v>
      </c>
      <c r="C34" s="270">
        <f t="shared" ref="C34:H34" si="12">SUM(C30:C33)</f>
        <v>0</v>
      </c>
      <c r="D34" s="270">
        <f>SUM(D30:D33)</f>
        <v>0</v>
      </c>
      <c r="E34" s="270">
        <f t="shared" si="12"/>
        <v>0</v>
      </c>
      <c r="F34" s="270">
        <f t="shared" si="12"/>
        <v>0</v>
      </c>
      <c r="G34" s="270">
        <f t="shared" si="12"/>
        <v>0</v>
      </c>
      <c r="H34" s="270">
        <f t="shared" si="12"/>
        <v>0</v>
      </c>
      <c r="I34" s="271">
        <f>SUM(C34:H34)</f>
        <v>0</v>
      </c>
      <c r="J34" s="257">
        <f>SUM(B34-I34)</f>
        <v>0</v>
      </c>
    </row>
    <row r="35" spans="1:10" ht="15.65" customHeight="1">
      <c r="A35" s="383" t="s">
        <v>155</v>
      </c>
      <c r="B35" s="377" t="s">
        <v>148</v>
      </c>
      <c r="C35" s="378" t="str">
        <f>C29</f>
        <v>WVHDF AHFP Requested</v>
      </c>
      <c r="D35" s="378" t="str">
        <f t="shared" ref="D35:G35" si="13">D29</f>
        <v>Source 2</v>
      </c>
      <c r="E35" s="378" t="str">
        <f t="shared" si="13"/>
        <v>Source 3</v>
      </c>
      <c r="F35" s="378" t="str">
        <f t="shared" si="13"/>
        <v>Source 4</v>
      </c>
      <c r="G35" s="378" t="str">
        <f t="shared" si="13"/>
        <v>Source 5</v>
      </c>
      <c r="H35" s="378" t="str">
        <f>H29</f>
        <v>Source 6</v>
      </c>
      <c r="I35" s="377" t="s">
        <v>106</v>
      </c>
      <c r="J35" s="377" t="s">
        <v>154</v>
      </c>
    </row>
    <row r="36" spans="1:10" ht="15.65" customHeight="1">
      <c r="A36" s="229" t="s">
        <v>127</v>
      </c>
      <c r="B36" s="371">
        <v>0</v>
      </c>
      <c r="C36" s="372">
        <v>0</v>
      </c>
      <c r="D36" s="372">
        <v>0</v>
      </c>
      <c r="E36" s="372">
        <v>0</v>
      </c>
      <c r="F36" s="372">
        <v>0</v>
      </c>
      <c r="G36" s="372">
        <v>0</v>
      </c>
      <c r="H36" s="372">
        <v>0</v>
      </c>
      <c r="I36" s="232">
        <f>SUM(C36:H36)</f>
        <v>0</v>
      </c>
      <c r="J36" s="226">
        <f>SUM(B36-I36)</f>
        <v>0</v>
      </c>
    </row>
    <row r="37" spans="1:10">
      <c r="A37" s="220" t="s">
        <v>164</v>
      </c>
      <c r="B37" s="373">
        <v>0</v>
      </c>
      <c r="C37" s="46">
        <v>0</v>
      </c>
      <c r="D37" s="46">
        <v>0</v>
      </c>
      <c r="E37" s="46">
        <v>0</v>
      </c>
      <c r="F37" s="46">
        <v>0</v>
      </c>
      <c r="G37" s="46">
        <v>0</v>
      </c>
      <c r="H37" s="46">
        <v>0</v>
      </c>
      <c r="I37" s="232">
        <f t="shared" ref="I37:I52" si="14">SUM(C37:H37)</f>
        <v>0</v>
      </c>
      <c r="J37" s="233">
        <f t="shared" ref="J37:J66" si="15">SUM(B37-I37)</f>
        <v>0</v>
      </c>
    </row>
    <row r="38" spans="1:10" ht="15.65" customHeight="1">
      <c r="A38" s="220" t="s">
        <v>163</v>
      </c>
      <c r="B38" s="373">
        <v>0</v>
      </c>
      <c r="C38" s="46">
        <v>0</v>
      </c>
      <c r="D38" s="46">
        <v>0</v>
      </c>
      <c r="E38" s="46">
        <v>0</v>
      </c>
      <c r="F38" s="46">
        <v>0</v>
      </c>
      <c r="G38" s="46">
        <v>0</v>
      </c>
      <c r="H38" s="46">
        <v>0</v>
      </c>
      <c r="I38" s="232">
        <f t="shared" si="14"/>
        <v>0</v>
      </c>
      <c r="J38" s="233">
        <f t="shared" si="15"/>
        <v>0</v>
      </c>
    </row>
    <row r="39" spans="1:10" ht="15.65" customHeight="1">
      <c r="A39" s="220" t="s">
        <v>162</v>
      </c>
      <c r="B39" s="373">
        <v>0</v>
      </c>
      <c r="C39" s="46">
        <v>0</v>
      </c>
      <c r="D39" s="46">
        <v>0</v>
      </c>
      <c r="E39" s="46">
        <v>0</v>
      </c>
      <c r="F39" s="46">
        <v>0</v>
      </c>
      <c r="G39" s="46">
        <v>0</v>
      </c>
      <c r="H39" s="46">
        <v>0</v>
      </c>
      <c r="I39" s="232">
        <f t="shared" si="14"/>
        <v>0</v>
      </c>
      <c r="J39" s="233">
        <f t="shared" si="15"/>
        <v>0</v>
      </c>
    </row>
    <row r="40" spans="1:10">
      <c r="A40" s="234" t="s">
        <v>128</v>
      </c>
      <c r="B40" s="373">
        <v>0</v>
      </c>
      <c r="C40" s="46">
        <v>0</v>
      </c>
      <c r="D40" s="46">
        <v>0</v>
      </c>
      <c r="E40" s="46">
        <v>0</v>
      </c>
      <c r="F40" s="46">
        <v>0</v>
      </c>
      <c r="G40" s="46">
        <v>0</v>
      </c>
      <c r="H40" s="46">
        <v>0</v>
      </c>
      <c r="I40" s="232">
        <f t="shared" si="14"/>
        <v>0</v>
      </c>
      <c r="J40" s="233">
        <f t="shared" si="15"/>
        <v>0</v>
      </c>
    </row>
    <row r="41" spans="1:10">
      <c r="A41" s="234" t="s">
        <v>157</v>
      </c>
      <c r="B41" s="367">
        <v>0</v>
      </c>
      <c r="C41" s="47">
        <v>0</v>
      </c>
      <c r="D41" s="47">
        <v>0</v>
      </c>
      <c r="E41" s="47">
        <v>0</v>
      </c>
      <c r="F41" s="47">
        <v>0</v>
      </c>
      <c r="G41" s="47">
        <v>0</v>
      </c>
      <c r="H41" s="47">
        <v>0</v>
      </c>
      <c r="I41" s="232">
        <f t="shared" si="14"/>
        <v>0</v>
      </c>
      <c r="J41" s="233">
        <f t="shared" si="15"/>
        <v>0</v>
      </c>
    </row>
    <row r="42" spans="1:10" ht="15.65" customHeight="1">
      <c r="A42" s="235" t="s">
        <v>78</v>
      </c>
      <c r="B42" s="367">
        <v>0</v>
      </c>
      <c r="C42" s="47">
        <v>0</v>
      </c>
      <c r="D42" s="47">
        <v>0</v>
      </c>
      <c r="E42" s="47">
        <v>0</v>
      </c>
      <c r="F42" s="47">
        <v>0</v>
      </c>
      <c r="G42" s="47">
        <v>0</v>
      </c>
      <c r="H42" s="47">
        <v>0</v>
      </c>
      <c r="I42" s="232">
        <f t="shared" si="14"/>
        <v>0</v>
      </c>
      <c r="J42" s="233">
        <f>SUM(B42-I42)</f>
        <v>0</v>
      </c>
    </row>
    <row r="43" spans="1:10">
      <c r="A43" s="235" t="s">
        <v>79</v>
      </c>
      <c r="B43" s="367">
        <v>0</v>
      </c>
      <c r="C43" s="47">
        <v>0</v>
      </c>
      <c r="D43" s="47">
        <v>0</v>
      </c>
      <c r="E43" s="47">
        <v>0</v>
      </c>
      <c r="F43" s="47">
        <v>0</v>
      </c>
      <c r="G43" s="47">
        <v>0</v>
      </c>
      <c r="H43" s="47">
        <v>0</v>
      </c>
      <c r="I43" s="232">
        <f t="shared" si="14"/>
        <v>0</v>
      </c>
      <c r="J43" s="233">
        <f t="shared" si="15"/>
        <v>0</v>
      </c>
    </row>
    <row r="44" spans="1:10">
      <c r="A44" s="235" t="s">
        <v>80</v>
      </c>
      <c r="B44" s="367">
        <v>0</v>
      </c>
      <c r="C44" s="47">
        <v>0</v>
      </c>
      <c r="D44" s="47">
        <v>0</v>
      </c>
      <c r="E44" s="47">
        <v>0</v>
      </c>
      <c r="F44" s="47">
        <v>0</v>
      </c>
      <c r="G44" s="47">
        <v>0</v>
      </c>
      <c r="H44" s="47">
        <v>0</v>
      </c>
      <c r="I44" s="232">
        <f t="shared" si="14"/>
        <v>0</v>
      </c>
      <c r="J44" s="233">
        <f t="shared" si="15"/>
        <v>0</v>
      </c>
    </row>
    <row r="45" spans="1:10">
      <c r="A45" s="235" t="s">
        <v>84</v>
      </c>
      <c r="B45" s="367">
        <v>0</v>
      </c>
      <c r="C45" s="47">
        <v>0</v>
      </c>
      <c r="D45" s="47">
        <v>0</v>
      </c>
      <c r="E45" s="47">
        <v>0</v>
      </c>
      <c r="F45" s="47">
        <v>0</v>
      </c>
      <c r="G45" s="47">
        <v>0</v>
      </c>
      <c r="H45" s="47">
        <v>0</v>
      </c>
      <c r="I45" s="232">
        <f t="shared" si="14"/>
        <v>0</v>
      </c>
      <c r="J45" s="233">
        <f t="shared" ref="J45:J51" si="16">SUM(B45-I45)</f>
        <v>0</v>
      </c>
    </row>
    <row r="46" spans="1:10" ht="15.65" customHeight="1">
      <c r="A46" s="235" t="s">
        <v>129</v>
      </c>
      <c r="B46" s="367">
        <v>0</v>
      </c>
      <c r="C46" s="47">
        <v>0</v>
      </c>
      <c r="D46" s="47">
        <v>0</v>
      </c>
      <c r="E46" s="47">
        <v>0</v>
      </c>
      <c r="F46" s="47">
        <v>0</v>
      </c>
      <c r="G46" s="47">
        <v>0</v>
      </c>
      <c r="H46" s="47">
        <v>0</v>
      </c>
      <c r="I46" s="232">
        <f t="shared" si="14"/>
        <v>0</v>
      </c>
      <c r="J46" s="233">
        <f t="shared" si="16"/>
        <v>0</v>
      </c>
    </row>
    <row r="47" spans="1:10" ht="15.65" customHeight="1">
      <c r="A47" s="235" t="s">
        <v>81</v>
      </c>
      <c r="B47" s="367">
        <v>0</v>
      </c>
      <c r="C47" s="47">
        <v>0</v>
      </c>
      <c r="D47" s="47">
        <v>0</v>
      </c>
      <c r="E47" s="47">
        <v>0</v>
      </c>
      <c r="F47" s="47">
        <v>0</v>
      </c>
      <c r="G47" s="47">
        <v>0</v>
      </c>
      <c r="H47" s="47">
        <v>0</v>
      </c>
      <c r="I47" s="232">
        <f t="shared" si="14"/>
        <v>0</v>
      </c>
      <c r="J47" s="233">
        <f t="shared" si="16"/>
        <v>0</v>
      </c>
    </row>
    <row r="48" spans="1:10" ht="15.65" customHeight="1">
      <c r="A48" s="235" t="s">
        <v>161</v>
      </c>
      <c r="B48" s="367">
        <v>0</v>
      </c>
      <c r="C48" s="47">
        <v>0</v>
      </c>
      <c r="D48" s="47">
        <v>0</v>
      </c>
      <c r="E48" s="47">
        <v>0</v>
      </c>
      <c r="F48" s="47">
        <v>0</v>
      </c>
      <c r="G48" s="47">
        <v>0</v>
      </c>
      <c r="H48" s="47">
        <v>0</v>
      </c>
      <c r="I48" s="232">
        <f t="shared" si="14"/>
        <v>0</v>
      </c>
      <c r="J48" s="233">
        <f t="shared" si="16"/>
        <v>0</v>
      </c>
    </row>
    <row r="49" spans="1:10">
      <c r="A49" s="235" t="s">
        <v>160</v>
      </c>
      <c r="B49" s="367">
        <v>0</v>
      </c>
      <c r="C49" s="47">
        <v>0</v>
      </c>
      <c r="D49" s="47">
        <v>0</v>
      </c>
      <c r="E49" s="47">
        <v>0</v>
      </c>
      <c r="F49" s="47">
        <v>0</v>
      </c>
      <c r="G49" s="47">
        <v>0</v>
      </c>
      <c r="H49" s="47">
        <v>0</v>
      </c>
      <c r="I49" s="232">
        <f t="shared" si="14"/>
        <v>0</v>
      </c>
      <c r="J49" s="233">
        <f t="shared" si="16"/>
        <v>0</v>
      </c>
    </row>
    <row r="50" spans="1:10" ht="15.65" customHeight="1">
      <c r="A50" s="235" t="s">
        <v>159</v>
      </c>
      <c r="B50" s="367">
        <v>0</v>
      </c>
      <c r="C50" s="47">
        <v>0</v>
      </c>
      <c r="D50" s="47">
        <v>0</v>
      </c>
      <c r="E50" s="47">
        <v>0</v>
      </c>
      <c r="F50" s="47">
        <v>0</v>
      </c>
      <c r="G50" s="47">
        <v>0</v>
      </c>
      <c r="H50" s="47">
        <v>0</v>
      </c>
      <c r="I50" s="232">
        <f t="shared" si="14"/>
        <v>0</v>
      </c>
      <c r="J50" s="233">
        <f t="shared" si="16"/>
        <v>0</v>
      </c>
    </row>
    <row r="51" spans="1:10" ht="15.65" customHeight="1">
      <c r="A51" s="235" t="s">
        <v>158</v>
      </c>
      <c r="B51" s="367">
        <v>0</v>
      </c>
      <c r="C51" s="47">
        <v>0</v>
      </c>
      <c r="D51" s="47">
        <v>0</v>
      </c>
      <c r="E51" s="47">
        <v>0</v>
      </c>
      <c r="F51" s="47">
        <v>0</v>
      </c>
      <c r="G51" s="47">
        <v>0</v>
      </c>
      <c r="H51" s="47">
        <v>0</v>
      </c>
      <c r="I51" s="232">
        <f t="shared" si="14"/>
        <v>0</v>
      </c>
      <c r="J51" s="233">
        <f t="shared" si="16"/>
        <v>0</v>
      </c>
    </row>
    <row r="52" spans="1:10" ht="15.65" customHeight="1">
      <c r="A52" s="235" t="s">
        <v>156</v>
      </c>
      <c r="B52" s="367">
        <v>0</v>
      </c>
      <c r="C52" s="45">
        <v>0</v>
      </c>
      <c r="D52" s="45">
        <v>0</v>
      </c>
      <c r="E52" s="45">
        <v>0</v>
      </c>
      <c r="F52" s="45">
        <v>0</v>
      </c>
      <c r="G52" s="45">
        <v>0</v>
      </c>
      <c r="H52" s="45">
        <v>0</v>
      </c>
      <c r="I52" s="232">
        <f t="shared" si="14"/>
        <v>0</v>
      </c>
      <c r="J52" s="233">
        <f>SUM(B52-I52)</f>
        <v>0</v>
      </c>
    </row>
    <row r="53" spans="1:10" ht="15.65" customHeight="1">
      <c r="A53" s="384" t="s">
        <v>165</v>
      </c>
      <c r="B53" s="377" t="s">
        <v>148</v>
      </c>
      <c r="C53" s="378" t="str">
        <f t="shared" ref="C53:J53" si="17">C35</f>
        <v>WVHDF AHFP Requested</v>
      </c>
      <c r="D53" s="378" t="str">
        <f t="shared" si="17"/>
        <v>Source 2</v>
      </c>
      <c r="E53" s="378" t="str">
        <f t="shared" si="17"/>
        <v>Source 3</v>
      </c>
      <c r="F53" s="378" t="str">
        <f t="shared" si="17"/>
        <v>Source 4</v>
      </c>
      <c r="G53" s="378" t="str">
        <f t="shared" si="17"/>
        <v>Source 5</v>
      </c>
      <c r="H53" s="378" t="str">
        <f t="shared" si="17"/>
        <v>Source 6</v>
      </c>
      <c r="I53" s="378" t="str">
        <f t="shared" si="17"/>
        <v>Totals</v>
      </c>
      <c r="J53" s="378" t="str">
        <f t="shared" si="17"/>
        <v>Diff.</v>
      </c>
    </row>
    <row r="54" spans="1:10" ht="15.65" customHeight="1">
      <c r="A54" s="234" t="s">
        <v>130</v>
      </c>
      <c r="B54" s="374">
        <v>0</v>
      </c>
      <c r="C54" s="47">
        <v>0</v>
      </c>
      <c r="D54" s="47">
        <v>0</v>
      </c>
      <c r="E54" s="47">
        <v>0</v>
      </c>
      <c r="F54" s="47">
        <v>0</v>
      </c>
      <c r="G54" s="47">
        <v>0</v>
      </c>
      <c r="H54" s="47">
        <v>0</v>
      </c>
      <c r="I54" s="227">
        <f>SUM(C54:H54)</f>
        <v>0</v>
      </c>
      <c r="J54" s="233">
        <f t="shared" ref="J54:J57" si="18">SUM(B54-I54)</f>
        <v>0</v>
      </c>
    </row>
    <row r="55" spans="1:10" ht="15.65" customHeight="1">
      <c r="A55" s="234" t="s">
        <v>131</v>
      </c>
      <c r="B55" s="374">
        <v>0</v>
      </c>
      <c r="C55" s="47">
        <v>0</v>
      </c>
      <c r="D55" s="47">
        <v>0</v>
      </c>
      <c r="E55" s="47">
        <v>0</v>
      </c>
      <c r="F55" s="47">
        <v>0</v>
      </c>
      <c r="G55" s="47">
        <v>0</v>
      </c>
      <c r="H55" s="47">
        <v>0</v>
      </c>
      <c r="I55" s="227">
        <f t="shared" ref="I55:I58" si="19">SUM(C55:H55)</f>
        <v>0</v>
      </c>
      <c r="J55" s="233">
        <f t="shared" si="18"/>
        <v>0</v>
      </c>
    </row>
    <row r="56" spans="1:10" ht="15.65" customHeight="1">
      <c r="A56" s="234" t="s">
        <v>132</v>
      </c>
      <c r="B56" s="374"/>
      <c r="C56" s="47">
        <v>0</v>
      </c>
      <c r="D56" s="47">
        <v>0</v>
      </c>
      <c r="E56" s="47">
        <v>0</v>
      </c>
      <c r="F56" s="47">
        <v>0</v>
      </c>
      <c r="G56" s="47">
        <v>0</v>
      </c>
      <c r="H56" s="47">
        <v>0</v>
      </c>
      <c r="I56" s="227">
        <f t="shared" si="19"/>
        <v>0</v>
      </c>
      <c r="J56" s="233">
        <f t="shared" si="18"/>
        <v>0</v>
      </c>
    </row>
    <row r="57" spans="1:10" ht="15.65" customHeight="1">
      <c r="A57" s="234" t="s">
        <v>133</v>
      </c>
      <c r="B57" s="374">
        <v>0</v>
      </c>
      <c r="C57" s="47">
        <v>0</v>
      </c>
      <c r="D57" s="47">
        <v>0</v>
      </c>
      <c r="E57" s="47">
        <v>0</v>
      </c>
      <c r="F57" s="47">
        <v>0</v>
      </c>
      <c r="G57" s="47">
        <v>0</v>
      </c>
      <c r="H57" s="47">
        <v>0</v>
      </c>
      <c r="I57" s="227">
        <f t="shared" si="19"/>
        <v>0</v>
      </c>
      <c r="J57" s="233">
        <f t="shared" si="18"/>
        <v>0</v>
      </c>
    </row>
    <row r="58" spans="1:10" ht="15.65" customHeight="1">
      <c r="A58" s="234" t="s">
        <v>134</v>
      </c>
      <c r="B58" s="374">
        <v>0</v>
      </c>
      <c r="C58" s="47">
        <v>0</v>
      </c>
      <c r="D58" s="47">
        <v>0</v>
      </c>
      <c r="E58" s="47">
        <v>0</v>
      </c>
      <c r="F58" s="47">
        <v>0</v>
      </c>
      <c r="G58" s="47">
        <v>0</v>
      </c>
      <c r="H58" s="47">
        <v>0</v>
      </c>
      <c r="I58" s="227">
        <f t="shared" si="19"/>
        <v>0</v>
      </c>
      <c r="J58" s="233">
        <f>SUM(B58-I58)</f>
        <v>0</v>
      </c>
    </row>
    <row r="59" spans="1:10" ht="17.399999999999999" customHeight="1">
      <c r="A59" s="385" t="s">
        <v>166</v>
      </c>
      <c r="B59" s="377" t="s">
        <v>148</v>
      </c>
      <c r="C59" s="378" t="str">
        <f>C53</f>
        <v>WVHDF AHFP Requested</v>
      </c>
      <c r="D59" s="378" t="str">
        <f t="shared" ref="D59:J59" si="20">D53</f>
        <v>Source 2</v>
      </c>
      <c r="E59" s="378" t="str">
        <f t="shared" si="20"/>
        <v>Source 3</v>
      </c>
      <c r="F59" s="378" t="str">
        <f t="shared" si="20"/>
        <v>Source 4</v>
      </c>
      <c r="G59" s="378" t="str">
        <f t="shared" si="20"/>
        <v>Source 5</v>
      </c>
      <c r="H59" s="378" t="str">
        <f>H53</f>
        <v>Source 6</v>
      </c>
      <c r="I59" s="378" t="str">
        <f t="shared" si="20"/>
        <v>Totals</v>
      </c>
      <c r="J59" s="378" t="str">
        <f t="shared" si="20"/>
        <v>Diff.</v>
      </c>
    </row>
    <row r="60" spans="1:10" ht="15.65" customHeight="1">
      <c r="A60" s="234" t="s">
        <v>135</v>
      </c>
      <c r="B60" s="367">
        <v>0</v>
      </c>
      <c r="C60" s="49">
        <v>0</v>
      </c>
      <c r="D60" s="49">
        <v>0</v>
      </c>
      <c r="E60" s="49">
        <v>0</v>
      </c>
      <c r="F60" s="49">
        <v>0</v>
      </c>
      <c r="G60" s="47">
        <v>0</v>
      </c>
      <c r="H60" s="47">
        <v>0</v>
      </c>
      <c r="I60" s="227">
        <f>SUM(C60:H60)</f>
        <v>0</v>
      </c>
      <c r="J60" s="233">
        <f t="shared" ref="J60:J64" si="21">SUM(B60-I60)</f>
        <v>0</v>
      </c>
    </row>
    <row r="61" spans="1:10" ht="15.65" customHeight="1">
      <c r="A61" s="234" t="s">
        <v>136</v>
      </c>
      <c r="B61" s="367">
        <v>0</v>
      </c>
      <c r="C61" s="49">
        <v>0</v>
      </c>
      <c r="D61" s="49">
        <v>0</v>
      </c>
      <c r="E61" s="49">
        <v>0</v>
      </c>
      <c r="F61" s="49">
        <v>0</v>
      </c>
      <c r="G61" s="47">
        <v>0</v>
      </c>
      <c r="H61" s="47">
        <v>0</v>
      </c>
      <c r="I61" s="227">
        <f t="shared" ref="I61:I64" si="22">SUM(C61:G61)</f>
        <v>0</v>
      </c>
      <c r="J61" s="233">
        <f t="shared" si="21"/>
        <v>0</v>
      </c>
    </row>
    <row r="62" spans="1:10" ht="15.65" customHeight="1">
      <c r="A62" s="234" t="s">
        <v>85</v>
      </c>
      <c r="B62" s="367">
        <v>0</v>
      </c>
      <c r="C62" s="49">
        <v>0</v>
      </c>
      <c r="D62" s="49">
        <v>0</v>
      </c>
      <c r="E62" s="49">
        <v>0</v>
      </c>
      <c r="F62" s="49">
        <v>0</v>
      </c>
      <c r="G62" s="47">
        <v>0</v>
      </c>
      <c r="H62" s="47">
        <v>0</v>
      </c>
      <c r="I62" s="227">
        <f t="shared" si="22"/>
        <v>0</v>
      </c>
      <c r="J62" s="233">
        <f t="shared" si="21"/>
        <v>0</v>
      </c>
    </row>
    <row r="63" spans="1:10" ht="15.65" customHeight="1">
      <c r="A63" s="234" t="s">
        <v>112</v>
      </c>
      <c r="B63" s="367">
        <v>0</v>
      </c>
      <c r="C63" s="49">
        <v>0</v>
      </c>
      <c r="D63" s="49">
        <v>0</v>
      </c>
      <c r="E63" s="49">
        <v>0</v>
      </c>
      <c r="F63" s="49">
        <v>0</v>
      </c>
      <c r="G63" s="47">
        <v>0</v>
      </c>
      <c r="H63" s="47">
        <v>0</v>
      </c>
      <c r="I63" s="227">
        <f t="shared" si="22"/>
        <v>0</v>
      </c>
      <c r="J63" s="233">
        <f t="shared" si="21"/>
        <v>0</v>
      </c>
    </row>
    <row r="64" spans="1:10" ht="15.65" customHeight="1">
      <c r="A64" s="234" t="s">
        <v>137</v>
      </c>
      <c r="B64" s="367">
        <v>0</v>
      </c>
      <c r="C64" s="49">
        <v>0</v>
      </c>
      <c r="D64" s="49">
        <v>0</v>
      </c>
      <c r="E64" s="49">
        <v>0</v>
      </c>
      <c r="F64" s="49">
        <v>0</v>
      </c>
      <c r="G64" s="47">
        <v>0</v>
      </c>
      <c r="H64" s="47">
        <v>0</v>
      </c>
      <c r="I64" s="227">
        <f t="shared" si="22"/>
        <v>0</v>
      </c>
      <c r="J64" s="233">
        <f t="shared" si="21"/>
        <v>0</v>
      </c>
    </row>
    <row r="65" spans="1:10" ht="15.65" customHeight="1">
      <c r="A65" s="236" t="s">
        <v>82</v>
      </c>
      <c r="B65" s="367">
        <v>0</v>
      </c>
      <c r="C65" s="49">
        <v>0</v>
      </c>
      <c r="D65" s="49">
        <v>0</v>
      </c>
      <c r="E65" s="49">
        <v>0</v>
      </c>
      <c r="F65" s="49">
        <v>0</v>
      </c>
      <c r="G65" s="47">
        <v>0</v>
      </c>
      <c r="H65" s="47">
        <v>0</v>
      </c>
      <c r="I65" s="227">
        <f>SUM(C65:G65)</f>
        <v>0</v>
      </c>
      <c r="J65" s="233">
        <f>SUM(B65-I65)</f>
        <v>0</v>
      </c>
    </row>
    <row r="66" spans="1:10" ht="15.65" customHeight="1">
      <c r="A66" s="236" t="s">
        <v>167</v>
      </c>
      <c r="B66" s="367">
        <v>0</v>
      </c>
      <c r="C66" s="47">
        <v>0</v>
      </c>
      <c r="D66" s="47">
        <v>0</v>
      </c>
      <c r="E66" s="47">
        <v>0</v>
      </c>
      <c r="F66" s="47">
        <v>0</v>
      </c>
      <c r="G66" s="47">
        <v>0</v>
      </c>
      <c r="H66" s="47">
        <v>0</v>
      </c>
      <c r="I66" s="227">
        <v>0</v>
      </c>
      <c r="J66" s="233">
        <f t="shared" si="15"/>
        <v>0</v>
      </c>
    </row>
    <row r="67" spans="1:10" ht="15.65" customHeight="1">
      <c r="A67" s="265" t="s">
        <v>11</v>
      </c>
      <c r="B67" s="375">
        <f t="shared" ref="B67:I67" si="23">SUM(B36:B52,B54:B58,B60:B66)</f>
        <v>0</v>
      </c>
      <c r="C67" s="375">
        <f t="shared" si="23"/>
        <v>0</v>
      </c>
      <c r="D67" s="375">
        <f t="shared" si="23"/>
        <v>0</v>
      </c>
      <c r="E67" s="375">
        <f t="shared" si="23"/>
        <v>0</v>
      </c>
      <c r="F67" s="375">
        <f t="shared" si="23"/>
        <v>0</v>
      </c>
      <c r="G67" s="375">
        <f t="shared" si="23"/>
        <v>0</v>
      </c>
      <c r="H67" s="375">
        <f t="shared" si="23"/>
        <v>0</v>
      </c>
      <c r="I67" s="266">
        <f t="shared" si="23"/>
        <v>0</v>
      </c>
      <c r="J67" s="267">
        <f>SUM(B67-I67)</f>
        <v>0</v>
      </c>
    </row>
    <row r="68" spans="1:10" ht="15.65" customHeight="1">
      <c r="A68" s="238" t="s">
        <v>376</v>
      </c>
      <c r="B68" s="217">
        <f t="shared" ref="B68:I68" si="24">SUM(B9,B18,B28,B34,B67)</f>
        <v>0</v>
      </c>
      <c r="C68" s="217">
        <f t="shared" si="24"/>
        <v>0</v>
      </c>
      <c r="D68" s="217">
        <f t="shared" si="24"/>
        <v>0</v>
      </c>
      <c r="E68" s="217">
        <f t="shared" si="24"/>
        <v>0</v>
      </c>
      <c r="F68" s="217">
        <f t="shared" si="24"/>
        <v>0</v>
      </c>
      <c r="G68" s="217">
        <f t="shared" si="24"/>
        <v>0</v>
      </c>
      <c r="H68" s="217">
        <f t="shared" si="24"/>
        <v>0</v>
      </c>
      <c r="I68" s="217">
        <f t="shared" si="24"/>
        <v>0</v>
      </c>
      <c r="J68" s="237">
        <f>SUM(B68-I68)</f>
        <v>0</v>
      </c>
    </row>
    <row r="69" spans="1:10" ht="15.65" customHeight="1">
      <c r="A69" s="238"/>
      <c r="B69" s="278" t="b">
        <f>IF(B5=B68,TRUE, FALSE)</f>
        <v>1</v>
      </c>
      <c r="C69" s="278" t="b">
        <f t="shared" ref="C69:H69" si="25">IF(C5=C68,TRUE, FALSE)</f>
        <v>1</v>
      </c>
      <c r="D69" s="278" t="b">
        <f t="shared" si="25"/>
        <v>1</v>
      </c>
      <c r="E69" s="278" t="b">
        <f t="shared" si="25"/>
        <v>1</v>
      </c>
      <c r="F69" s="278" t="b">
        <f t="shared" si="25"/>
        <v>1</v>
      </c>
      <c r="G69" s="278" t="b">
        <f t="shared" si="25"/>
        <v>1</v>
      </c>
      <c r="H69" s="278" t="b">
        <f t="shared" si="25"/>
        <v>1</v>
      </c>
      <c r="I69" s="278" t="b">
        <f>IF(B5=I68,TRUE, FALSE)</f>
        <v>1</v>
      </c>
      <c r="J69" s="237"/>
    </row>
    <row r="70" spans="1:10" ht="32.4" customHeight="1">
      <c r="A70" s="562" t="s">
        <v>373</v>
      </c>
      <c r="B70" s="563"/>
      <c r="C70" s="563"/>
      <c r="D70" s="563"/>
      <c r="E70" s="563"/>
      <c r="F70" s="563"/>
      <c r="G70" s="563"/>
      <c r="H70" s="563"/>
      <c r="I70" s="563"/>
      <c r="J70" s="563"/>
    </row>
    <row r="71" spans="1:10" ht="15.65" customHeight="1">
      <c r="A71" s="561" t="s">
        <v>374</v>
      </c>
      <c r="B71" s="377" t="s">
        <v>148</v>
      </c>
      <c r="C71" s="378" t="str">
        <f>C59</f>
        <v>WVHDF AHFP Requested</v>
      </c>
      <c r="D71" s="378" t="str">
        <f t="shared" ref="D71:J71" si="26">D59</f>
        <v>Source 2</v>
      </c>
      <c r="E71" s="378" t="str">
        <f t="shared" si="26"/>
        <v>Source 3</v>
      </c>
      <c r="F71" s="378" t="str">
        <f t="shared" si="26"/>
        <v>Source 4</v>
      </c>
      <c r="G71" s="378" t="str">
        <f t="shared" si="26"/>
        <v>Source 5</v>
      </c>
      <c r="H71" s="378" t="str">
        <f>H59</f>
        <v>Source 6</v>
      </c>
      <c r="I71" s="378" t="str">
        <f t="shared" si="26"/>
        <v>Totals</v>
      </c>
      <c r="J71" s="378" t="str">
        <f t="shared" si="26"/>
        <v>Diff.</v>
      </c>
    </row>
    <row r="72" spans="1:10" ht="15.65" customHeight="1">
      <c r="A72" s="561"/>
      <c r="B72" s="239">
        <f>SUM(B20:B21)</f>
        <v>0</v>
      </c>
      <c r="C72" s="239">
        <f>SUM(C20:C21)</f>
        <v>0</v>
      </c>
      <c r="D72" s="239">
        <f t="shared" ref="D72:H72" si="27">SUM(D20:D21)</f>
        <v>0</v>
      </c>
      <c r="E72" s="239">
        <f t="shared" si="27"/>
        <v>0</v>
      </c>
      <c r="F72" s="239">
        <f t="shared" si="27"/>
        <v>0</v>
      </c>
      <c r="G72" s="239">
        <f t="shared" si="27"/>
        <v>0</v>
      </c>
      <c r="H72" s="239">
        <f t="shared" si="27"/>
        <v>0</v>
      </c>
      <c r="I72" s="263">
        <f>SUM(C72:H72)</f>
        <v>0</v>
      </c>
      <c r="J72" s="264">
        <f>SUM(B72-I72)</f>
        <v>0</v>
      </c>
    </row>
    <row r="73" spans="1:10" ht="15.65" customHeight="1">
      <c r="A73" s="220" t="s">
        <v>53</v>
      </c>
      <c r="B73" s="367">
        <v>0</v>
      </c>
      <c r="C73" s="50">
        <v>0</v>
      </c>
      <c r="D73" s="50">
        <v>0</v>
      </c>
      <c r="E73" s="50">
        <v>0</v>
      </c>
      <c r="F73" s="50">
        <v>0</v>
      </c>
      <c r="G73" s="50">
        <v>0</v>
      </c>
      <c r="H73" s="50">
        <v>0</v>
      </c>
      <c r="I73" s="227">
        <f>SUM(C73:H73)</f>
        <v>0</v>
      </c>
      <c r="J73" s="240">
        <f t="shared" ref="J73:J79" si="28">+B73-I73</f>
        <v>0</v>
      </c>
    </row>
    <row r="74" spans="1:10" ht="15.65" customHeight="1">
      <c r="A74" s="220" t="s">
        <v>54</v>
      </c>
      <c r="B74" s="367">
        <v>0</v>
      </c>
      <c r="C74" s="50">
        <v>0</v>
      </c>
      <c r="D74" s="50">
        <v>0</v>
      </c>
      <c r="E74" s="50">
        <v>0</v>
      </c>
      <c r="F74" s="50">
        <v>0</v>
      </c>
      <c r="G74" s="50">
        <v>0</v>
      </c>
      <c r="H74" s="50">
        <v>0</v>
      </c>
      <c r="I74" s="227">
        <f t="shared" ref="I74:I98" si="29">SUM(C74:H74)</f>
        <v>0</v>
      </c>
      <c r="J74" s="240">
        <f t="shared" si="28"/>
        <v>0</v>
      </c>
    </row>
    <row r="75" spans="1:10" ht="15.65" customHeight="1">
      <c r="A75" s="220" t="s">
        <v>55</v>
      </c>
      <c r="B75" s="367">
        <v>0</v>
      </c>
      <c r="C75" s="50">
        <v>0</v>
      </c>
      <c r="D75" s="50">
        <v>0</v>
      </c>
      <c r="E75" s="50">
        <v>0</v>
      </c>
      <c r="F75" s="50">
        <v>0</v>
      </c>
      <c r="G75" s="50">
        <v>0</v>
      </c>
      <c r="H75" s="50">
        <v>0</v>
      </c>
      <c r="I75" s="227">
        <f t="shared" si="29"/>
        <v>0</v>
      </c>
      <c r="J75" s="240">
        <f t="shared" si="28"/>
        <v>0</v>
      </c>
    </row>
    <row r="76" spans="1:10" ht="15.65" customHeight="1">
      <c r="A76" s="220" t="s">
        <v>56</v>
      </c>
      <c r="B76" s="367">
        <v>0</v>
      </c>
      <c r="C76" s="50">
        <v>0</v>
      </c>
      <c r="D76" s="50">
        <v>0</v>
      </c>
      <c r="E76" s="50">
        <v>0</v>
      </c>
      <c r="F76" s="50">
        <v>0</v>
      </c>
      <c r="G76" s="50">
        <v>0</v>
      </c>
      <c r="H76" s="50">
        <v>0</v>
      </c>
      <c r="I76" s="227">
        <f t="shared" si="29"/>
        <v>0</v>
      </c>
      <c r="J76" s="240">
        <f t="shared" si="28"/>
        <v>0</v>
      </c>
    </row>
    <row r="77" spans="1:10" ht="15.65" customHeight="1">
      <c r="A77" s="220" t="s">
        <v>57</v>
      </c>
      <c r="B77" s="367">
        <v>0</v>
      </c>
      <c r="C77" s="50">
        <v>0</v>
      </c>
      <c r="D77" s="50">
        <v>0</v>
      </c>
      <c r="E77" s="50">
        <v>0</v>
      </c>
      <c r="F77" s="50">
        <v>0</v>
      </c>
      <c r="G77" s="50">
        <v>0</v>
      </c>
      <c r="H77" s="50">
        <v>0</v>
      </c>
      <c r="I77" s="227">
        <f t="shared" si="29"/>
        <v>0</v>
      </c>
      <c r="J77" s="240">
        <f t="shared" si="28"/>
        <v>0</v>
      </c>
    </row>
    <row r="78" spans="1:10" ht="15.65" customHeight="1">
      <c r="A78" s="220" t="s">
        <v>58</v>
      </c>
      <c r="B78" s="367">
        <v>0</v>
      </c>
      <c r="C78" s="50">
        <v>0</v>
      </c>
      <c r="D78" s="50">
        <v>0</v>
      </c>
      <c r="E78" s="50">
        <v>0</v>
      </c>
      <c r="F78" s="50">
        <v>0</v>
      </c>
      <c r="G78" s="50">
        <v>0</v>
      </c>
      <c r="H78" s="50">
        <v>0</v>
      </c>
      <c r="I78" s="227">
        <f t="shared" si="29"/>
        <v>0</v>
      </c>
      <c r="J78" s="240">
        <f t="shared" si="28"/>
        <v>0</v>
      </c>
    </row>
    <row r="79" spans="1:10" ht="15.65" customHeight="1">
      <c r="A79" s="220" t="s">
        <v>59</v>
      </c>
      <c r="B79" s="367">
        <v>0</v>
      </c>
      <c r="C79" s="50">
        <v>0</v>
      </c>
      <c r="D79" s="50">
        <v>0</v>
      </c>
      <c r="E79" s="50">
        <v>0</v>
      </c>
      <c r="F79" s="50">
        <v>0</v>
      </c>
      <c r="G79" s="50">
        <v>0</v>
      </c>
      <c r="H79" s="50">
        <v>0</v>
      </c>
      <c r="I79" s="227">
        <f t="shared" si="29"/>
        <v>0</v>
      </c>
      <c r="J79" s="240">
        <f t="shared" si="28"/>
        <v>0</v>
      </c>
    </row>
    <row r="80" spans="1:10" ht="15.65" customHeight="1">
      <c r="A80" s="220" t="s">
        <v>60</v>
      </c>
      <c r="B80" s="367">
        <v>0</v>
      </c>
      <c r="C80" s="50">
        <v>0</v>
      </c>
      <c r="D80" s="50">
        <v>0</v>
      </c>
      <c r="E80" s="50">
        <v>0</v>
      </c>
      <c r="F80" s="50">
        <v>0</v>
      </c>
      <c r="G80" s="50">
        <v>0</v>
      </c>
      <c r="H80" s="50">
        <v>0</v>
      </c>
      <c r="I80" s="227">
        <f t="shared" si="29"/>
        <v>0</v>
      </c>
      <c r="J80" s="240">
        <f>+B80-I80</f>
        <v>0</v>
      </c>
    </row>
    <row r="81" spans="1:10" ht="15.65" customHeight="1">
      <c r="A81" s="220" t="s">
        <v>61</v>
      </c>
      <c r="B81" s="367">
        <v>0</v>
      </c>
      <c r="C81" s="50">
        <v>0</v>
      </c>
      <c r="D81" s="50">
        <v>0</v>
      </c>
      <c r="E81" s="50">
        <v>0</v>
      </c>
      <c r="F81" s="50">
        <v>0</v>
      </c>
      <c r="G81" s="50">
        <v>0</v>
      </c>
      <c r="H81" s="50">
        <v>0</v>
      </c>
      <c r="I81" s="227">
        <f t="shared" si="29"/>
        <v>0</v>
      </c>
      <c r="J81" s="240">
        <f t="shared" ref="J81:J98" si="30">B81-I81</f>
        <v>0</v>
      </c>
    </row>
    <row r="82" spans="1:10" ht="15.65" customHeight="1">
      <c r="A82" s="220" t="s">
        <v>62</v>
      </c>
      <c r="B82" s="367">
        <v>0</v>
      </c>
      <c r="C82" s="50">
        <v>0</v>
      </c>
      <c r="D82" s="50">
        <v>0</v>
      </c>
      <c r="E82" s="50">
        <v>0</v>
      </c>
      <c r="F82" s="50">
        <v>0</v>
      </c>
      <c r="G82" s="50">
        <v>0</v>
      </c>
      <c r="H82" s="50">
        <v>0</v>
      </c>
      <c r="I82" s="227">
        <f t="shared" si="29"/>
        <v>0</v>
      </c>
      <c r="J82" s="240">
        <f t="shared" si="30"/>
        <v>0</v>
      </c>
    </row>
    <row r="83" spans="1:10" ht="15.65" customHeight="1">
      <c r="A83" s="220" t="s">
        <v>63</v>
      </c>
      <c r="B83" s="367">
        <v>0</v>
      </c>
      <c r="C83" s="50">
        <v>0</v>
      </c>
      <c r="D83" s="50">
        <v>0</v>
      </c>
      <c r="E83" s="50">
        <v>0</v>
      </c>
      <c r="F83" s="50">
        <v>0</v>
      </c>
      <c r="G83" s="50">
        <v>0</v>
      </c>
      <c r="H83" s="50">
        <v>0</v>
      </c>
      <c r="I83" s="227">
        <f t="shared" si="29"/>
        <v>0</v>
      </c>
      <c r="J83" s="240">
        <f t="shared" si="30"/>
        <v>0</v>
      </c>
    </row>
    <row r="84" spans="1:10" ht="15.65" customHeight="1">
      <c r="A84" s="220" t="s">
        <v>64</v>
      </c>
      <c r="B84" s="367">
        <v>0</v>
      </c>
      <c r="C84" s="50">
        <v>0</v>
      </c>
      <c r="D84" s="50">
        <v>0</v>
      </c>
      <c r="E84" s="50">
        <v>0</v>
      </c>
      <c r="F84" s="50">
        <v>0</v>
      </c>
      <c r="G84" s="50">
        <v>0</v>
      </c>
      <c r="H84" s="50">
        <v>0</v>
      </c>
      <c r="I84" s="227">
        <f t="shared" si="29"/>
        <v>0</v>
      </c>
      <c r="J84" s="240">
        <f t="shared" si="30"/>
        <v>0</v>
      </c>
    </row>
    <row r="85" spans="1:10" ht="15.65" customHeight="1">
      <c r="A85" s="220" t="s">
        <v>65</v>
      </c>
      <c r="B85" s="367">
        <v>0</v>
      </c>
      <c r="C85" s="50">
        <v>0</v>
      </c>
      <c r="D85" s="50">
        <v>0</v>
      </c>
      <c r="E85" s="50">
        <v>0</v>
      </c>
      <c r="F85" s="50">
        <v>0</v>
      </c>
      <c r="G85" s="50">
        <v>0</v>
      </c>
      <c r="H85" s="50">
        <v>0</v>
      </c>
      <c r="I85" s="227">
        <f t="shared" si="29"/>
        <v>0</v>
      </c>
      <c r="J85" s="240">
        <f t="shared" si="30"/>
        <v>0</v>
      </c>
    </row>
    <row r="86" spans="1:10" ht="15.65" customHeight="1">
      <c r="A86" s="220" t="s">
        <v>66</v>
      </c>
      <c r="B86" s="367">
        <v>0</v>
      </c>
      <c r="C86" s="50">
        <v>0</v>
      </c>
      <c r="D86" s="50">
        <v>0</v>
      </c>
      <c r="E86" s="50">
        <v>0</v>
      </c>
      <c r="F86" s="50">
        <v>0</v>
      </c>
      <c r="G86" s="50">
        <v>0</v>
      </c>
      <c r="H86" s="50">
        <v>0</v>
      </c>
      <c r="I86" s="227">
        <f t="shared" si="29"/>
        <v>0</v>
      </c>
      <c r="J86" s="240">
        <f t="shared" si="30"/>
        <v>0</v>
      </c>
    </row>
    <row r="87" spans="1:10" s="248" customFormat="1" ht="15.65" customHeight="1">
      <c r="A87" s="220" t="s">
        <v>67</v>
      </c>
      <c r="B87" s="367">
        <v>0</v>
      </c>
      <c r="C87" s="50">
        <v>0</v>
      </c>
      <c r="D87" s="50">
        <v>0</v>
      </c>
      <c r="E87" s="50">
        <v>0</v>
      </c>
      <c r="F87" s="50">
        <v>0</v>
      </c>
      <c r="G87" s="50">
        <v>0</v>
      </c>
      <c r="H87" s="50">
        <v>0</v>
      </c>
      <c r="I87" s="227">
        <f t="shared" si="29"/>
        <v>0</v>
      </c>
      <c r="J87" s="240">
        <f t="shared" si="30"/>
        <v>0</v>
      </c>
    </row>
    <row r="88" spans="1:10" ht="15.65" customHeight="1">
      <c r="A88" s="220" t="s">
        <v>68</v>
      </c>
      <c r="B88" s="367">
        <v>0</v>
      </c>
      <c r="C88" s="50">
        <v>0</v>
      </c>
      <c r="D88" s="50">
        <v>0</v>
      </c>
      <c r="E88" s="50">
        <v>0</v>
      </c>
      <c r="F88" s="50">
        <v>0</v>
      </c>
      <c r="G88" s="50">
        <v>0</v>
      </c>
      <c r="H88" s="50">
        <v>0</v>
      </c>
      <c r="I88" s="227">
        <f t="shared" si="29"/>
        <v>0</v>
      </c>
      <c r="J88" s="240">
        <f t="shared" si="30"/>
        <v>0</v>
      </c>
    </row>
    <row r="89" spans="1:10" ht="15.65" customHeight="1">
      <c r="A89" s="220" t="s">
        <v>69</v>
      </c>
      <c r="B89" s="367">
        <v>0</v>
      </c>
      <c r="C89" s="50">
        <v>0</v>
      </c>
      <c r="D89" s="50">
        <v>0</v>
      </c>
      <c r="E89" s="50">
        <v>0</v>
      </c>
      <c r="F89" s="50">
        <v>0</v>
      </c>
      <c r="G89" s="50">
        <v>0</v>
      </c>
      <c r="H89" s="50">
        <v>0</v>
      </c>
      <c r="I89" s="227">
        <f t="shared" si="29"/>
        <v>0</v>
      </c>
      <c r="J89" s="240">
        <f t="shared" si="30"/>
        <v>0</v>
      </c>
    </row>
    <row r="90" spans="1:10" ht="15.65" customHeight="1">
      <c r="A90" s="220" t="s">
        <v>70</v>
      </c>
      <c r="B90" s="367">
        <v>0</v>
      </c>
      <c r="C90" s="50">
        <v>0</v>
      </c>
      <c r="D90" s="50">
        <v>0</v>
      </c>
      <c r="E90" s="50">
        <v>0</v>
      </c>
      <c r="F90" s="50">
        <v>0</v>
      </c>
      <c r="G90" s="50">
        <v>0</v>
      </c>
      <c r="H90" s="50">
        <v>0</v>
      </c>
      <c r="I90" s="227">
        <f t="shared" si="29"/>
        <v>0</v>
      </c>
      <c r="J90" s="240">
        <f t="shared" si="30"/>
        <v>0</v>
      </c>
    </row>
    <row r="91" spans="1:10" ht="15.65" customHeight="1">
      <c r="A91" s="241" t="s">
        <v>71</v>
      </c>
      <c r="B91" s="367">
        <v>0</v>
      </c>
      <c r="C91" s="50">
        <v>0</v>
      </c>
      <c r="D91" s="50">
        <v>0</v>
      </c>
      <c r="E91" s="50">
        <v>0</v>
      </c>
      <c r="F91" s="50">
        <v>0</v>
      </c>
      <c r="G91" s="50">
        <v>0</v>
      </c>
      <c r="H91" s="50">
        <v>0</v>
      </c>
      <c r="I91" s="227">
        <f t="shared" si="29"/>
        <v>0</v>
      </c>
      <c r="J91" s="240">
        <f t="shared" si="30"/>
        <v>0</v>
      </c>
    </row>
    <row r="92" spans="1:10" ht="15.65" customHeight="1">
      <c r="A92" s="241" t="s">
        <v>72</v>
      </c>
      <c r="B92" s="367">
        <v>0</v>
      </c>
      <c r="C92" s="50">
        <v>0</v>
      </c>
      <c r="D92" s="50">
        <v>0</v>
      </c>
      <c r="E92" s="50">
        <v>0</v>
      </c>
      <c r="F92" s="50">
        <v>0</v>
      </c>
      <c r="G92" s="50">
        <v>0</v>
      </c>
      <c r="H92" s="50">
        <v>0</v>
      </c>
      <c r="I92" s="227">
        <f t="shared" si="29"/>
        <v>0</v>
      </c>
      <c r="J92" s="240">
        <f t="shared" si="30"/>
        <v>0</v>
      </c>
    </row>
    <row r="93" spans="1:10" ht="15.65" customHeight="1">
      <c r="A93" s="241" t="s">
        <v>73</v>
      </c>
      <c r="B93" s="367">
        <v>0</v>
      </c>
      <c r="C93" s="50">
        <v>0</v>
      </c>
      <c r="D93" s="50">
        <v>0</v>
      </c>
      <c r="E93" s="50">
        <v>0</v>
      </c>
      <c r="F93" s="50">
        <v>0</v>
      </c>
      <c r="G93" s="50">
        <v>0</v>
      </c>
      <c r="H93" s="50">
        <v>0</v>
      </c>
      <c r="I93" s="227">
        <f t="shared" si="29"/>
        <v>0</v>
      </c>
      <c r="J93" s="240">
        <f t="shared" si="30"/>
        <v>0</v>
      </c>
    </row>
    <row r="94" spans="1:10" ht="15.65" customHeight="1">
      <c r="A94" s="241" t="s">
        <v>74</v>
      </c>
      <c r="B94" s="367">
        <v>0</v>
      </c>
      <c r="C94" s="50">
        <v>0</v>
      </c>
      <c r="D94" s="50">
        <v>0</v>
      </c>
      <c r="E94" s="50">
        <v>0</v>
      </c>
      <c r="F94" s="50">
        <v>0</v>
      </c>
      <c r="G94" s="50">
        <v>0</v>
      </c>
      <c r="H94" s="50">
        <v>0</v>
      </c>
      <c r="I94" s="227">
        <f t="shared" si="29"/>
        <v>0</v>
      </c>
      <c r="J94" s="240">
        <f t="shared" si="30"/>
        <v>0</v>
      </c>
    </row>
    <row r="95" spans="1:10" ht="15.65" customHeight="1">
      <c r="A95" s="241" t="s">
        <v>75</v>
      </c>
      <c r="B95" s="367">
        <v>0</v>
      </c>
      <c r="C95" s="50">
        <v>0</v>
      </c>
      <c r="D95" s="50">
        <v>0</v>
      </c>
      <c r="E95" s="50">
        <v>0</v>
      </c>
      <c r="F95" s="50">
        <v>0</v>
      </c>
      <c r="G95" s="50">
        <v>0</v>
      </c>
      <c r="H95" s="50">
        <v>0</v>
      </c>
      <c r="I95" s="227">
        <f t="shared" si="29"/>
        <v>0</v>
      </c>
      <c r="J95" s="240">
        <f t="shared" si="30"/>
        <v>0</v>
      </c>
    </row>
    <row r="96" spans="1:10" ht="15.65" customHeight="1">
      <c r="A96" s="241" t="s">
        <v>76</v>
      </c>
      <c r="B96" s="367">
        <v>0</v>
      </c>
      <c r="C96" s="50">
        <v>0</v>
      </c>
      <c r="D96" s="50">
        <v>0</v>
      </c>
      <c r="E96" s="50">
        <v>0</v>
      </c>
      <c r="F96" s="50">
        <v>0</v>
      </c>
      <c r="G96" s="50">
        <v>0</v>
      </c>
      <c r="H96" s="50">
        <v>0</v>
      </c>
      <c r="I96" s="227">
        <f t="shared" si="29"/>
        <v>0</v>
      </c>
      <c r="J96" s="240">
        <f t="shared" si="30"/>
        <v>0</v>
      </c>
    </row>
    <row r="97" spans="1:10" ht="15.65" customHeight="1">
      <c r="A97" s="242" t="s">
        <v>52</v>
      </c>
      <c r="B97" s="367">
        <v>0</v>
      </c>
      <c r="C97" s="50">
        <v>0</v>
      </c>
      <c r="D97" s="50">
        <v>0</v>
      </c>
      <c r="E97" s="50">
        <v>0</v>
      </c>
      <c r="F97" s="50">
        <v>0</v>
      </c>
      <c r="G97" s="50">
        <v>0</v>
      </c>
      <c r="H97" s="50">
        <v>0</v>
      </c>
      <c r="I97" s="227">
        <f t="shared" si="29"/>
        <v>0</v>
      </c>
      <c r="J97" s="240">
        <f t="shared" si="30"/>
        <v>0</v>
      </c>
    </row>
    <row r="98" spans="1:10" ht="15.65" customHeight="1">
      <c r="A98" s="242" t="s">
        <v>52</v>
      </c>
      <c r="B98" s="243">
        <v>0</v>
      </c>
      <c r="C98" s="50">
        <v>0</v>
      </c>
      <c r="D98" s="50">
        <v>0</v>
      </c>
      <c r="E98" s="50">
        <v>0</v>
      </c>
      <c r="F98" s="50">
        <v>0</v>
      </c>
      <c r="G98" s="50">
        <v>0</v>
      </c>
      <c r="H98" s="50">
        <v>0</v>
      </c>
      <c r="I98" s="227">
        <f t="shared" si="29"/>
        <v>0</v>
      </c>
      <c r="J98" s="240">
        <f t="shared" si="30"/>
        <v>0</v>
      </c>
    </row>
    <row r="99" spans="1:10" ht="15.65" customHeight="1">
      <c r="A99" s="244" t="s">
        <v>11</v>
      </c>
      <c r="B99" s="245">
        <f>SUM(B73:B98)</f>
        <v>0</v>
      </c>
      <c r="C99" s="246">
        <f>SUM(C73:C98)</f>
        <v>0</v>
      </c>
      <c r="D99" s="246">
        <f t="shared" ref="D99:H99" si="31">SUM(D73:D98)</f>
        <v>0</v>
      </c>
      <c r="E99" s="246">
        <f t="shared" si="31"/>
        <v>0</v>
      </c>
      <c r="F99" s="246">
        <f>SUM(F73:F98)</f>
        <v>0</v>
      </c>
      <c r="G99" s="246">
        <f t="shared" si="31"/>
        <v>0</v>
      </c>
      <c r="H99" s="246">
        <f t="shared" si="31"/>
        <v>0</v>
      </c>
      <c r="I99" s="247">
        <f>SUM(I73:I98)</f>
        <v>0</v>
      </c>
      <c r="J99" s="247">
        <f>SUM(B99-I99)</f>
        <v>0</v>
      </c>
    </row>
    <row r="100" spans="1:10">
      <c r="B100" s="279" t="b">
        <f>IF(B72=B99,TRUE,FALSE)</f>
        <v>1</v>
      </c>
      <c r="C100" s="279" t="b">
        <f>IF(C72=C99,TRUE,FALSE)</f>
        <v>1</v>
      </c>
      <c r="D100" s="279" t="b">
        <f t="shared" ref="D100:I100" si="32">IF(D72=D99,TRUE,FALSE)</f>
        <v>1</v>
      </c>
      <c r="E100" s="279" t="b">
        <f t="shared" si="32"/>
        <v>1</v>
      </c>
      <c r="F100" s="279" t="b">
        <f t="shared" si="32"/>
        <v>1</v>
      </c>
      <c r="G100" s="279" t="b">
        <f t="shared" si="32"/>
        <v>1</v>
      </c>
      <c r="H100" s="279" t="b">
        <f t="shared" si="32"/>
        <v>1</v>
      </c>
      <c r="I100" s="279" t="b">
        <f t="shared" si="32"/>
        <v>1</v>
      </c>
    </row>
  </sheetData>
  <sheetProtection selectLockedCells="1"/>
  <mergeCells count="11">
    <mergeCell ref="A71:A72"/>
    <mergeCell ref="A70:J70"/>
    <mergeCell ref="A3:J3"/>
    <mergeCell ref="A4:J4"/>
    <mergeCell ref="I5:I6"/>
    <mergeCell ref="J5:J6"/>
    <mergeCell ref="L7:M7"/>
    <mergeCell ref="L6:M6"/>
    <mergeCell ref="L8:M8"/>
    <mergeCell ref="A2:J2"/>
    <mergeCell ref="A1:J1"/>
  </mergeCells>
  <printOptions horizontalCentered="1" verticalCentered="1"/>
  <pageMargins left="0.7" right="0.7" top="0.75" bottom="0.75" header="0.3" footer="0.3"/>
  <pageSetup scale="41" orientation="portrait" r:id="rId1"/>
  <headerFooter>
    <oddFooter>&amp;A</oddFooter>
  </headerFooter>
  <ignoredErrors>
    <ignoredError sqref="I60:I65 I11:I17 I7:I8 I20:I27 I30:I33 I36:I52 I54:I58 I73:I98 B72:I72 B73:H73" formulaRange="1"/>
    <ignoredError sqref="I53:J53 I59:J59" formula="1"/>
    <ignoredError sqref="B67:J67 B99:I99" unlockedFormula="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1AABC8-7FE6-4033-BF0B-6E5DA43307E4}">
  <sheetPr codeName="Sheet17">
    <tabColor rgb="FFFFFF00"/>
  </sheetPr>
  <dimension ref="A1:N100"/>
  <sheetViews>
    <sheetView zoomScaleNormal="100" workbookViewId="0">
      <selection activeCell="D7" sqref="D7:G8"/>
    </sheetView>
  </sheetViews>
  <sheetFormatPr defaultRowHeight="14.5"/>
  <cols>
    <col min="1" max="1" width="51.6328125" customWidth="1"/>
    <col min="2" max="2" width="16.453125" customWidth="1"/>
    <col min="3" max="3" width="24.6328125" customWidth="1"/>
    <col min="4" max="10" width="15.81640625" customWidth="1"/>
    <col min="13" max="13" width="14.90625" customWidth="1"/>
    <col min="14" max="14" width="14.1796875" customWidth="1"/>
  </cols>
  <sheetData>
    <row r="1" spans="1:14" ht="25.75" customHeight="1">
      <c r="A1" s="507" t="s">
        <v>3</v>
      </c>
      <c r="B1" s="507"/>
      <c r="C1" s="507"/>
      <c r="D1" s="507"/>
      <c r="E1" s="507"/>
      <c r="F1" s="507"/>
      <c r="G1" s="507"/>
      <c r="H1" s="507"/>
      <c r="I1" s="507"/>
      <c r="J1" s="507"/>
    </row>
    <row r="2" spans="1:14" ht="21" customHeight="1">
      <c r="A2" s="560" t="s">
        <v>389</v>
      </c>
      <c r="B2" s="560"/>
      <c r="C2" s="560"/>
      <c r="D2" s="560"/>
      <c r="E2" s="560"/>
      <c r="F2" s="560"/>
      <c r="G2" s="560"/>
      <c r="H2" s="560"/>
      <c r="I2" s="560"/>
      <c r="J2" s="560"/>
    </row>
    <row r="3" spans="1:14" ht="25.75" customHeight="1">
      <c r="A3" s="507">
        <f>PREAPPLICATION!D8</f>
        <v>0</v>
      </c>
      <c r="B3" s="507"/>
      <c r="C3" s="507"/>
      <c r="D3" s="507"/>
      <c r="E3" s="507"/>
      <c r="F3" s="507"/>
      <c r="G3" s="507"/>
      <c r="H3" s="507"/>
      <c r="I3" s="507"/>
      <c r="J3" s="507"/>
    </row>
    <row r="4" spans="1:14" ht="26.4" customHeight="1">
      <c r="A4" s="507">
        <f>'Project Details'!E6</f>
        <v>0</v>
      </c>
      <c r="B4" s="507"/>
      <c r="C4" s="507"/>
      <c r="D4" s="507"/>
      <c r="E4" s="507"/>
      <c r="F4" s="507"/>
      <c r="G4" s="507"/>
      <c r="H4" s="507"/>
      <c r="I4" s="507"/>
      <c r="J4" s="507"/>
    </row>
    <row r="5" spans="1:14" ht="33.65" customHeight="1">
      <c r="A5" s="382" t="s">
        <v>375</v>
      </c>
      <c r="B5" s="218">
        <f>'Project Details 2'!D21</f>
        <v>0</v>
      </c>
      <c r="C5" s="280">
        <f>'Project Details 2'!D15</f>
        <v>0</v>
      </c>
      <c r="D5" s="219">
        <f>'Project Details 2'!D16</f>
        <v>0</v>
      </c>
      <c r="E5" s="219">
        <f>'Project Details 2'!D17</f>
        <v>0</v>
      </c>
      <c r="F5" s="219">
        <f>'Project Details 2'!D18</f>
        <v>0</v>
      </c>
      <c r="G5" s="219">
        <f>'Project Details 2'!D19</f>
        <v>0</v>
      </c>
      <c r="H5" s="219">
        <f>'Project Details 2'!D20</f>
        <v>0</v>
      </c>
      <c r="I5" s="564" t="s">
        <v>106</v>
      </c>
      <c r="J5" s="564" t="s">
        <v>154</v>
      </c>
    </row>
    <row r="6" spans="1:14" ht="15.65" customHeight="1">
      <c r="A6" s="376" t="s">
        <v>83</v>
      </c>
      <c r="B6" s="377" t="s">
        <v>148</v>
      </c>
      <c r="C6" s="566"/>
      <c r="D6" s="378" t="str">
        <f>'Project Details 2'!B16</f>
        <v>Source 2</v>
      </c>
      <c r="E6" s="378" t="str">
        <f>'Project Details 2'!B17</f>
        <v>Source 3</v>
      </c>
      <c r="F6" s="378" t="str">
        <f>'Project Details 2'!B18</f>
        <v>Source 4</v>
      </c>
      <c r="G6" s="378" t="str">
        <f>'Project Details 2'!B19</f>
        <v>Source 5</v>
      </c>
      <c r="H6" s="378" t="str">
        <f>'Project Details 2'!B20</f>
        <v>Source 6</v>
      </c>
      <c r="I6" s="565"/>
      <c r="J6" s="565"/>
      <c r="L6" s="558" t="s">
        <v>107</v>
      </c>
      <c r="M6" s="559"/>
      <c r="N6" s="51">
        <f>SUM(B18,B28)</f>
        <v>0</v>
      </c>
    </row>
    <row r="7" spans="1:14">
      <c r="A7" s="220" t="s">
        <v>49</v>
      </c>
      <c r="B7" s="367">
        <v>0</v>
      </c>
      <c r="C7" s="567"/>
      <c r="D7" s="45">
        <v>0</v>
      </c>
      <c r="E7" s="45">
        <v>0</v>
      </c>
      <c r="F7" s="45">
        <v>0</v>
      </c>
      <c r="G7" s="45">
        <v>0</v>
      </c>
      <c r="H7" s="45">
        <v>0</v>
      </c>
      <c r="I7" s="221">
        <f>SUM(D7:H7)</f>
        <v>0</v>
      </c>
      <c r="J7" s="221">
        <f>SUM(B7-I7)</f>
        <v>0</v>
      </c>
      <c r="L7" s="558" t="s">
        <v>77</v>
      </c>
      <c r="M7" s="559"/>
      <c r="N7" s="51">
        <f>SUM(B9,B34,B67)</f>
        <v>0</v>
      </c>
    </row>
    <row r="8" spans="1:14">
      <c r="A8" s="220" t="s">
        <v>83</v>
      </c>
      <c r="B8" s="367">
        <v>0</v>
      </c>
      <c r="C8" s="567"/>
      <c r="D8" s="45">
        <v>0</v>
      </c>
      <c r="E8" s="45">
        <v>0</v>
      </c>
      <c r="F8" s="45">
        <v>0</v>
      </c>
      <c r="G8" s="45">
        <v>0</v>
      </c>
      <c r="H8" s="45">
        <v>0</v>
      </c>
      <c r="I8" s="221">
        <f>SUM(D8:H8)</f>
        <v>0</v>
      </c>
      <c r="J8" s="221">
        <f>SUM(B8-I8)</f>
        <v>0</v>
      </c>
      <c r="L8" s="558" t="s">
        <v>113</v>
      </c>
      <c r="M8" s="559"/>
      <c r="N8" s="51">
        <f>SUM(N6:N7)</f>
        <v>0</v>
      </c>
    </row>
    <row r="9" spans="1:14">
      <c r="A9" s="277" t="s">
        <v>11</v>
      </c>
      <c r="B9" s="275">
        <f>SUM(B7:B8)</f>
        <v>0</v>
      </c>
      <c r="C9" s="567"/>
      <c r="D9" s="256">
        <f t="shared" ref="D9:G9" si="0">SUM(D7:D8)</f>
        <v>0</v>
      </c>
      <c r="E9" s="256">
        <f t="shared" si="0"/>
        <v>0</v>
      </c>
      <c r="F9" s="256">
        <f t="shared" si="0"/>
        <v>0</v>
      </c>
      <c r="G9" s="256">
        <f t="shared" si="0"/>
        <v>0</v>
      </c>
      <c r="H9" s="256">
        <f>SUM(H7:H8)</f>
        <v>0</v>
      </c>
      <c r="I9" s="276">
        <f>SUM(I7:I8)</f>
        <v>0</v>
      </c>
      <c r="J9" s="276">
        <f>SUM(B9-I9)</f>
        <v>0</v>
      </c>
    </row>
    <row r="10" spans="1:14">
      <c r="A10" s="379" t="s">
        <v>147</v>
      </c>
      <c r="B10" s="377" t="s">
        <v>148</v>
      </c>
      <c r="C10" s="567"/>
      <c r="D10" s="378" t="str">
        <f t="shared" ref="D10:H10" si="1">D6</f>
        <v>Source 2</v>
      </c>
      <c r="E10" s="378" t="str">
        <f t="shared" si="1"/>
        <v>Source 3</v>
      </c>
      <c r="F10" s="378" t="str">
        <f t="shared" si="1"/>
        <v>Source 4</v>
      </c>
      <c r="G10" s="378" t="str">
        <f t="shared" si="1"/>
        <v>Source 5</v>
      </c>
      <c r="H10" s="378" t="str">
        <f t="shared" si="1"/>
        <v>Source 6</v>
      </c>
      <c r="I10" s="380" t="s">
        <v>106</v>
      </c>
      <c r="J10" s="381" t="s">
        <v>154</v>
      </c>
    </row>
    <row r="11" spans="1:14">
      <c r="A11" s="220" t="s">
        <v>138</v>
      </c>
      <c r="B11" s="368">
        <v>0</v>
      </c>
      <c r="C11" s="567"/>
      <c r="D11" s="45">
        <v>0</v>
      </c>
      <c r="E11" s="45">
        <v>0</v>
      </c>
      <c r="F11" s="45">
        <v>0</v>
      </c>
      <c r="G11" s="45">
        <v>0</v>
      </c>
      <c r="H11" s="45">
        <v>0</v>
      </c>
      <c r="I11" s="221">
        <f>SUM(D11:H11)</f>
        <v>0</v>
      </c>
      <c r="J11" s="222">
        <f>SUM(B11-I11)</f>
        <v>0</v>
      </c>
    </row>
    <row r="12" spans="1:14">
      <c r="A12" s="220" t="s">
        <v>50</v>
      </c>
      <c r="B12" s="368">
        <v>0</v>
      </c>
      <c r="C12" s="567"/>
      <c r="D12" s="45">
        <v>0</v>
      </c>
      <c r="E12" s="45">
        <v>0</v>
      </c>
      <c r="F12" s="45">
        <v>0</v>
      </c>
      <c r="G12" s="45">
        <v>0</v>
      </c>
      <c r="H12" s="45">
        <v>0</v>
      </c>
      <c r="I12" s="221">
        <f t="shared" ref="I12:I17" si="2">SUM(D12:H12)</f>
        <v>0</v>
      </c>
      <c r="J12" s="222">
        <f t="shared" ref="J12:J17" si="3">SUM(B12-I12)</f>
        <v>0</v>
      </c>
    </row>
    <row r="13" spans="1:14">
      <c r="A13" s="220" t="s">
        <v>139</v>
      </c>
      <c r="B13" s="368">
        <v>0</v>
      </c>
      <c r="C13" s="567"/>
      <c r="D13" s="45">
        <v>0</v>
      </c>
      <c r="E13" s="45">
        <v>0</v>
      </c>
      <c r="F13" s="45">
        <v>0</v>
      </c>
      <c r="G13" s="45">
        <v>0</v>
      </c>
      <c r="H13" s="45">
        <v>0</v>
      </c>
      <c r="I13" s="221">
        <f t="shared" si="2"/>
        <v>0</v>
      </c>
      <c r="J13" s="222">
        <f t="shared" si="3"/>
        <v>0</v>
      </c>
    </row>
    <row r="14" spans="1:14">
      <c r="A14" s="220" t="s">
        <v>51</v>
      </c>
      <c r="B14" s="368">
        <v>0</v>
      </c>
      <c r="C14" s="567"/>
      <c r="D14" s="45">
        <v>0</v>
      </c>
      <c r="E14" s="45">
        <v>0</v>
      </c>
      <c r="F14" s="45">
        <v>0</v>
      </c>
      <c r="G14" s="45">
        <v>0</v>
      </c>
      <c r="H14" s="45">
        <v>0</v>
      </c>
      <c r="I14" s="221">
        <f t="shared" si="2"/>
        <v>0</v>
      </c>
      <c r="J14" s="222">
        <f t="shared" si="3"/>
        <v>0</v>
      </c>
    </row>
    <row r="15" spans="1:14">
      <c r="A15" s="220" t="s">
        <v>140</v>
      </c>
      <c r="B15" s="368">
        <v>0</v>
      </c>
      <c r="C15" s="567"/>
      <c r="D15" s="45">
        <v>0</v>
      </c>
      <c r="E15" s="45">
        <v>0</v>
      </c>
      <c r="F15" s="45">
        <v>0</v>
      </c>
      <c r="G15" s="45">
        <v>0</v>
      </c>
      <c r="H15" s="45">
        <v>0</v>
      </c>
      <c r="I15" s="221">
        <f t="shared" si="2"/>
        <v>0</v>
      </c>
      <c r="J15" s="223">
        <f t="shared" si="3"/>
        <v>0</v>
      </c>
    </row>
    <row r="16" spans="1:14">
      <c r="A16" s="220" t="s">
        <v>141</v>
      </c>
      <c r="B16" s="368">
        <v>0</v>
      </c>
      <c r="C16" s="567"/>
      <c r="D16" s="45">
        <v>0</v>
      </c>
      <c r="E16" s="45">
        <v>0</v>
      </c>
      <c r="F16" s="45">
        <v>0</v>
      </c>
      <c r="G16" s="45">
        <v>0</v>
      </c>
      <c r="H16" s="45">
        <v>0</v>
      </c>
      <c r="I16" s="221">
        <f t="shared" si="2"/>
        <v>0</v>
      </c>
      <c r="J16" s="223">
        <f t="shared" si="3"/>
        <v>0</v>
      </c>
    </row>
    <row r="17" spans="1:10">
      <c r="A17" s="224" t="s">
        <v>142</v>
      </c>
      <c r="B17" s="368">
        <v>0</v>
      </c>
      <c r="C17" s="567"/>
      <c r="D17" s="45">
        <v>0</v>
      </c>
      <c r="E17" s="45">
        <v>0</v>
      </c>
      <c r="F17" s="45">
        <v>0</v>
      </c>
      <c r="G17" s="45">
        <v>0</v>
      </c>
      <c r="H17" s="45">
        <v>0</v>
      </c>
      <c r="I17" s="221">
        <f t="shared" si="2"/>
        <v>0</v>
      </c>
      <c r="J17" s="223">
        <f t="shared" si="3"/>
        <v>0</v>
      </c>
    </row>
    <row r="18" spans="1:10">
      <c r="A18" s="272" t="s">
        <v>11</v>
      </c>
      <c r="B18" s="274">
        <f>SUM(B11:B17)</f>
        <v>0</v>
      </c>
      <c r="C18" s="567"/>
      <c r="D18" s="386">
        <f t="shared" ref="D18:H18" si="4">SUM(D11:D17)</f>
        <v>0</v>
      </c>
      <c r="E18" s="386">
        <f t="shared" si="4"/>
        <v>0</v>
      </c>
      <c r="F18" s="386">
        <f t="shared" si="4"/>
        <v>0</v>
      </c>
      <c r="G18" s="386">
        <f t="shared" si="4"/>
        <v>0</v>
      </c>
      <c r="H18" s="386">
        <f t="shared" si="4"/>
        <v>0</v>
      </c>
      <c r="I18" s="256">
        <f>SUM(C18:H18)</f>
        <v>0</v>
      </c>
      <c r="J18" s="274">
        <f>SUM(B18-I18)</f>
        <v>0</v>
      </c>
    </row>
    <row r="19" spans="1:10">
      <c r="A19" s="379" t="s">
        <v>152</v>
      </c>
      <c r="B19" s="377" t="s">
        <v>148</v>
      </c>
      <c r="C19" s="567"/>
      <c r="D19" s="378" t="str">
        <f t="shared" ref="D19:H19" si="5">D10</f>
        <v>Source 2</v>
      </c>
      <c r="E19" s="378" t="str">
        <f t="shared" si="5"/>
        <v>Source 3</v>
      </c>
      <c r="F19" s="378" t="str">
        <f t="shared" si="5"/>
        <v>Source 4</v>
      </c>
      <c r="G19" s="378" t="str">
        <f t="shared" si="5"/>
        <v>Source 5</v>
      </c>
      <c r="H19" s="378" t="str">
        <f t="shared" si="5"/>
        <v>Source 6</v>
      </c>
      <c r="I19" s="377" t="s">
        <v>106</v>
      </c>
      <c r="J19" s="377" t="s">
        <v>154</v>
      </c>
    </row>
    <row r="20" spans="1:10">
      <c r="A20" s="225" t="s">
        <v>372</v>
      </c>
      <c r="B20" s="369">
        <v>0</v>
      </c>
      <c r="C20" s="567"/>
      <c r="D20" s="260">
        <v>0</v>
      </c>
      <c r="E20" s="260">
        <v>0</v>
      </c>
      <c r="F20" s="260">
        <v>0</v>
      </c>
      <c r="G20" s="260">
        <v>0</v>
      </c>
      <c r="H20" s="260">
        <v>0</v>
      </c>
      <c r="I20" s="261">
        <f>SUM(D20:H20)</f>
        <v>0</v>
      </c>
      <c r="J20" s="262">
        <f>SUM(B20-I20)</f>
        <v>0</v>
      </c>
    </row>
    <row r="21" spans="1:10">
      <c r="A21" s="225" t="s">
        <v>168</v>
      </c>
      <c r="B21" s="369">
        <v>0</v>
      </c>
      <c r="C21" s="567"/>
      <c r="D21" s="260">
        <v>0</v>
      </c>
      <c r="E21" s="260">
        <v>0</v>
      </c>
      <c r="F21" s="260">
        <v>0</v>
      </c>
      <c r="G21" s="260">
        <v>0</v>
      </c>
      <c r="H21" s="260">
        <v>0</v>
      </c>
      <c r="I21" s="261">
        <f>SUM(D21:H21)</f>
        <v>0</v>
      </c>
      <c r="J21" s="262">
        <f t="shared" ref="J21:J27" si="6">SUM(B21-I21)</f>
        <v>0</v>
      </c>
    </row>
    <row r="22" spans="1:10" ht="15.65" customHeight="1">
      <c r="A22" s="229" t="s">
        <v>108</v>
      </c>
      <c r="B22" s="370">
        <v>0</v>
      </c>
      <c r="C22" s="567"/>
      <c r="D22" s="47">
        <v>0</v>
      </c>
      <c r="E22" s="47">
        <v>0</v>
      </c>
      <c r="F22" s="47">
        <v>0</v>
      </c>
      <c r="G22" s="47">
        <v>0</v>
      </c>
      <c r="H22" s="47">
        <v>0</v>
      </c>
      <c r="I22" s="227">
        <f>SUM(D22:H22)</f>
        <v>0</v>
      </c>
      <c r="J22" s="228">
        <f t="shared" si="6"/>
        <v>0</v>
      </c>
    </row>
    <row r="23" spans="1:10">
      <c r="A23" s="229" t="s">
        <v>143</v>
      </c>
      <c r="B23" s="370">
        <v>0</v>
      </c>
      <c r="C23" s="567"/>
      <c r="D23" s="47">
        <v>0</v>
      </c>
      <c r="E23" s="47">
        <v>0</v>
      </c>
      <c r="F23" s="47">
        <v>0</v>
      </c>
      <c r="G23" s="47">
        <v>0</v>
      </c>
      <c r="H23" s="47">
        <v>0</v>
      </c>
      <c r="I23" s="227">
        <f t="shared" ref="I23:I27" si="7">SUM(D23:H23)</f>
        <v>0</v>
      </c>
      <c r="J23" s="228">
        <f t="shared" si="6"/>
        <v>0</v>
      </c>
    </row>
    <row r="24" spans="1:10">
      <c r="A24" s="230" t="s">
        <v>144</v>
      </c>
      <c r="B24" s="370">
        <v>0</v>
      </c>
      <c r="C24" s="567"/>
      <c r="D24" s="47">
        <v>0</v>
      </c>
      <c r="E24" s="47">
        <v>0</v>
      </c>
      <c r="F24" s="47">
        <v>0</v>
      </c>
      <c r="G24" s="47">
        <v>0</v>
      </c>
      <c r="H24" s="47">
        <v>0</v>
      </c>
      <c r="I24" s="227">
        <f t="shared" si="7"/>
        <v>0</v>
      </c>
      <c r="J24" s="228">
        <f t="shared" si="6"/>
        <v>0</v>
      </c>
    </row>
    <row r="25" spans="1:10">
      <c r="A25" s="230" t="s">
        <v>149</v>
      </c>
      <c r="B25" s="370">
        <v>0</v>
      </c>
      <c r="C25" s="567"/>
      <c r="D25" s="47">
        <v>0</v>
      </c>
      <c r="E25" s="47">
        <v>0</v>
      </c>
      <c r="F25" s="47">
        <v>0</v>
      </c>
      <c r="G25" s="47">
        <v>0</v>
      </c>
      <c r="H25" s="47">
        <v>0</v>
      </c>
      <c r="I25" s="227">
        <f t="shared" si="7"/>
        <v>0</v>
      </c>
      <c r="J25" s="228">
        <f t="shared" si="6"/>
        <v>0</v>
      </c>
    </row>
    <row r="26" spans="1:10" ht="15.65" customHeight="1">
      <c r="A26" s="230" t="s">
        <v>125</v>
      </c>
      <c r="B26" s="370">
        <v>0</v>
      </c>
      <c r="C26" s="567"/>
      <c r="D26" s="47">
        <v>0</v>
      </c>
      <c r="E26" s="47">
        <v>0</v>
      </c>
      <c r="F26" s="47">
        <v>0</v>
      </c>
      <c r="G26" s="47">
        <v>0</v>
      </c>
      <c r="H26" s="47">
        <v>0</v>
      </c>
      <c r="I26" s="227">
        <f t="shared" si="7"/>
        <v>0</v>
      </c>
      <c r="J26" s="228">
        <f t="shared" si="6"/>
        <v>0</v>
      </c>
    </row>
    <row r="27" spans="1:10">
      <c r="A27" s="230" t="s">
        <v>150</v>
      </c>
      <c r="B27" s="370">
        <v>0</v>
      </c>
      <c r="C27" s="567"/>
      <c r="D27" s="47">
        <v>0</v>
      </c>
      <c r="E27" s="47">
        <v>0</v>
      </c>
      <c r="F27" s="47">
        <v>0</v>
      </c>
      <c r="G27" s="47">
        <v>0</v>
      </c>
      <c r="H27" s="47">
        <v>0</v>
      </c>
      <c r="I27" s="227">
        <f t="shared" si="7"/>
        <v>0</v>
      </c>
      <c r="J27" s="228">
        <f t="shared" si="6"/>
        <v>0</v>
      </c>
    </row>
    <row r="28" spans="1:10" ht="15.65" customHeight="1">
      <c r="A28" s="272" t="s">
        <v>11</v>
      </c>
      <c r="B28" s="270">
        <f>SUM(B20:B27)</f>
        <v>0</v>
      </c>
      <c r="C28" s="567"/>
      <c r="D28" s="270">
        <f>SUM(D20:D27)</f>
        <v>0</v>
      </c>
      <c r="E28" s="270">
        <f>SUM(E20:E27)</f>
        <v>0</v>
      </c>
      <c r="F28" s="270">
        <f>SUM(F20:F27)</f>
        <v>0</v>
      </c>
      <c r="G28" s="270">
        <f>SUM(G20:G27)</f>
        <v>0</v>
      </c>
      <c r="H28" s="270">
        <f>SUM(H20:H27)</f>
        <v>0</v>
      </c>
      <c r="I28" s="271">
        <f>SUM(C28:H28)</f>
        <v>0</v>
      </c>
      <c r="J28" s="273">
        <f>SUM(B28-I28)</f>
        <v>0</v>
      </c>
    </row>
    <row r="29" spans="1:10" ht="15.65" customHeight="1">
      <c r="A29" s="376" t="s">
        <v>151</v>
      </c>
      <c r="B29" s="377" t="s">
        <v>148</v>
      </c>
      <c r="C29" s="567"/>
      <c r="D29" s="378" t="str">
        <f>D19</f>
        <v>Source 2</v>
      </c>
      <c r="E29" s="378" t="str">
        <f>E19</f>
        <v>Source 3</v>
      </c>
      <c r="F29" s="378" t="str">
        <f>F19</f>
        <v>Source 4</v>
      </c>
      <c r="G29" s="378" t="str">
        <f>G19</f>
        <v>Source 5</v>
      </c>
      <c r="H29" s="378" t="str">
        <f>H19</f>
        <v>Source 6</v>
      </c>
      <c r="I29" s="377" t="s">
        <v>106</v>
      </c>
      <c r="J29" s="377" t="s">
        <v>154</v>
      </c>
    </row>
    <row r="30" spans="1:10" ht="15.65" customHeight="1">
      <c r="A30" s="230" t="s">
        <v>145</v>
      </c>
      <c r="B30" s="370">
        <v>0</v>
      </c>
      <c r="C30" s="567"/>
      <c r="D30" s="47">
        <v>0</v>
      </c>
      <c r="E30" s="47">
        <v>0</v>
      </c>
      <c r="F30" s="47">
        <v>0</v>
      </c>
      <c r="G30" s="47">
        <v>0</v>
      </c>
      <c r="H30" s="47">
        <v>0</v>
      </c>
      <c r="I30" s="48">
        <f>SUM(C30:H30)</f>
        <v>0</v>
      </c>
      <c r="J30" s="231">
        <f>SUM(B30-I30)</f>
        <v>0</v>
      </c>
    </row>
    <row r="31" spans="1:10" ht="15.65" customHeight="1">
      <c r="A31" s="230" t="s">
        <v>146</v>
      </c>
      <c r="B31" s="370">
        <v>0</v>
      </c>
      <c r="C31" s="567"/>
      <c r="D31" s="47">
        <v>0</v>
      </c>
      <c r="E31" s="47">
        <v>0</v>
      </c>
      <c r="F31" s="47">
        <v>0</v>
      </c>
      <c r="G31" s="47">
        <v>0</v>
      </c>
      <c r="H31" s="47">
        <v>0</v>
      </c>
      <c r="I31" s="48">
        <f t="shared" ref="I31:I33" si="8">SUM(C31:H31)</f>
        <v>0</v>
      </c>
      <c r="J31" s="231">
        <f t="shared" ref="J31:J33" si="9">SUM(B31-I31)</f>
        <v>0</v>
      </c>
    </row>
    <row r="32" spans="1:10">
      <c r="A32" s="230" t="s">
        <v>126</v>
      </c>
      <c r="B32" s="370">
        <v>0</v>
      </c>
      <c r="C32" s="567"/>
      <c r="D32" s="47">
        <v>0</v>
      </c>
      <c r="E32" s="47">
        <v>0</v>
      </c>
      <c r="F32" s="47">
        <v>0</v>
      </c>
      <c r="G32" s="47">
        <v>0</v>
      </c>
      <c r="H32" s="47">
        <v>0</v>
      </c>
      <c r="I32" s="48">
        <f t="shared" si="8"/>
        <v>0</v>
      </c>
      <c r="J32" s="231">
        <f t="shared" si="9"/>
        <v>0</v>
      </c>
    </row>
    <row r="33" spans="1:10" ht="15.65" customHeight="1">
      <c r="A33" s="230" t="s">
        <v>153</v>
      </c>
      <c r="B33" s="370">
        <v>0</v>
      </c>
      <c r="C33" s="567"/>
      <c r="D33" s="47">
        <v>0</v>
      </c>
      <c r="E33" s="47">
        <v>0</v>
      </c>
      <c r="F33" s="47">
        <v>0</v>
      </c>
      <c r="G33" s="47">
        <v>0</v>
      </c>
      <c r="H33" s="47">
        <v>0</v>
      </c>
      <c r="I33" s="48">
        <f t="shared" si="8"/>
        <v>0</v>
      </c>
      <c r="J33" s="231">
        <f t="shared" si="9"/>
        <v>0</v>
      </c>
    </row>
    <row r="34" spans="1:10" s="268" customFormat="1" ht="15.65" customHeight="1">
      <c r="A34" s="269" t="s">
        <v>11</v>
      </c>
      <c r="B34" s="270">
        <f>SUM(B30:B33)</f>
        <v>0</v>
      </c>
      <c r="C34" s="567"/>
      <c r="D34" s="270">
        <f>SUM(D30:D33)</f>
        <v>0</v>
      </c>
      <c r="E34" s="270">
        <f t="shared" ref="E34:H34" si="10">SUM(E30:E33)</f>
        <v>0</v>
      </c>
      <c r="F34" s="270">
        <f t="shared" si="10"/>
        <v>0</v>
      </c>
      <c r="G34" s="270">
        <f t="shared" si="10"/>
        <v>0</v>
      </c>
      <c r="H34" s="270">
        <f t="shared" si="10"/>
        <v>0</v>
      </c>
      <c r="I34" s="271">
        <f>SUM(C34:H34)</f>
        <v>0</v>
      </c>
      <c r="J34" s="257">
        <f>SUM(B34-I34)</f>
        <v>0</v>
      </c>
    </row>
    <row r="35" spans="1:10" ht="15.65" customHeight="1">
      <c r="A35" s="383" t="s">
        <v>155</v>
      </c>
      <c r="B35" s="377" t="s">
        <v>148</v>
      </c>
      <c r="C35" s="567"/>
      <c r="D35" s="378" t="str">
        <f t="shared" ref="D35:G35" si="11">D29</f>
        <v>Source 2</v>
      </c>
      <c r="E35" s="378" t="str">
        <f t="shared" si="11"/>
        <v>Source 3</v>
      </c>
      <c r="F35" s="378" t="str">
        <f t="shared" si="11"/>
        <v>Source 4</v>
      </c>
      <c r="G35" s="378" t="str">
        <f t="shared" si="11"/>
        <v>Source 5</v>
      </c>
      <c r="H35" s="378" t="str">
        <f>H29</f>
        <v>Source 6</v>
      </c>
      <c r="I35" s="377" t="s">
        <v>106</v>
      </c>
      <c r="J35" s="377" t="s">
        <v>154</v>
      </c>
    </row>
    <row r="36" spans="1:10" ht="15.65" customHeight="1">
      <c r="A36" s="229" t="s">
        <v>127</v>
      </c>
      <c r="B36" s="371">
        <v>0</v>
      </c>
      <c r="C36" s="567"/>
      <c r="D36" s="372">
        <v>0</v>
      </c>
      <c r="E36" s="372">
        <v>0</v>
      </c>
      <c r="F36" s="372">
        <v>0</v>
      </c>
      <c r="G36" s="372">
        <v>0</v>
      </c>
      <c r="H36" s="372">
        <v>0</v>
      </c>
      <c r="I36" s="232">
        <f>SUM(D36:H36)</f>
        <v>0</v>
      </c>
      <c r="J36" s="226">
        <f>SUM(B36-I36)</f>
        <v>0</v>
      </c>
    </row>
    <row r="37" spans="1:10">
      <c r="A37" s="220" t="s">
        <v>164</v>
      </c>
      <c r="B37" s="373">
        <v>0</v>
      </c>
      <c r="C37" s="567"/>
      <c r="D37" s="46">
        <v>0</v>
      </c>
      <c r="E37" s="46">
        <v>0</v>
      </c>
      <c r="F37" s="46">
        <v>0</v>
      </c>
      <c r="G37" s="46">
        <v>0</v>
      </c>
      <c r="H37" s="46">
        <v>0</v>
      </c>
      <c r="I37" s="232">
        <f t="shared" ref="I37:I52" si="12">SUM(D37:H37)</f>
        <v>0</v>
      </c>
      <c r="J37" s="233">
        <f t="shared" ref="J37:J66" si="13">SUM(B37-I37)</f>
        <v>0</v>
      </c>
    </row>
    <row r="38" spans="1:10" ht="15.65" customHeight="1">
      <c r="A38" s="220" t="s">
        <v>163</v>
      </c>
      <c r="B38" s="373">
        <v>0</v>
      </c>
      <c r="C38" s="567"/>
      <c r="D38" s="46">
        <v>0</v>
      </c>
      <c r="E38" s="46">
        <v>0</v>
      </c>
      <c r="F38" s="46">
        <v>0</v>
      </c>
      <c r="G38" s="46">
        <v>0</v>
      </c>
      <c r="H38" s="46">
        <v>0</v>
      </c>
      <c r="I38" s="232">
        <f t="shared" si="12"/>
        <v>0</v>
      </c>
      <c r="J38" s="233">
        <f t="shared" si="13"/>
        <v>0</v>
      </c>
    </row>
    <row r="39" spans="1:10" ht="15.65" customHeight="1">
      <c r="A39" s="220" t="s">
        <v>162</v>
      </c>
      <c r="B39" s="373">
        <v>0</v>
      </c>
      <c r="C39" s="567"/>
      <c r="D39" s="46">
        <v>0</v>
      </c>
      <c r="E39" s="46">
        <v>0</v>
      </c>
      <c r="F39" s="46">
        <v>0</v>
      </c>
      <c r="G39" s="46">
        <v>0</v>
      </c>
      <c r="H39" s="46">
        <v>0</v>
      </c>
      <c r="I39" s="232">
        <f t="shared" si="12"/>
        <v>0</v>
      </c>
      <c r="J39" s="233">
        <f t="shared" si="13"/>
        <v>0</v>
      </c>
    </row>
    <row r="40" spans="1:10">
      <c r="A40" s="234" t="s">
        <v>128</v>
      </c>
      <c r="B40" s="373">
        <v>0</v>
      </c>
      <c r="C40" s="567"/>
      <c r="D40" s="46">
        <v>0</v>
      </c>
      <c r="E40" s="46">
        <v>0</v>
      </c>
      <c r="F40" s="46">
        <v>0</v>
      </c>
      <c r="G40" s="46">
        <v>0</v>
      </c>
      <c r="H40" s="46">
        <v>0</v>
      </c>
      <c r="I40" s="232">
        <f t="shared" si="12"/>
        <v>0</v>
      </c>
      <c r="J40" s="233">
        <f t="shared" si="13"/>
        <v>0</v>
      </c>
    </row>
    <row r="41" spans="1:10">
      <c r="A41" s="234" t="s">
        <v>157</v>
      </c>
      <c r="B41" s="367">
        <v>0</v>
      </c>
      <c r="C41" s="567"/>
      <c r="D41" s="47">
        <v>0</v>
      </c>
      <c r="E41" s="47">
        <v>0</v>
      </c>
      <c r="F41" s="47">
        <v>0</v>
      </c>
      <c r="G41" s="47">
        <v>0</v>
      </c>
      <c r="H41" s="47">
        <v>0</v>
      </c>
      <c r="I41" s="232">
        <f t="shared" si="12"/>
        <v>0</v>
      </c>
      <c r="J41" s="233">
        <f t="shared" si="13"/>
        <v>0</v>
      </c>
    </row>
    <row r="42" spans="1:10" ht="15.65" customHeight="1">
      <c r="A42" s="235" t="s">
        <v>78</v>
      </c>
      <c r="B42" s="367">
        <v>0</v>
      </c>
      <c r="C42" s="567"/>
      <c r="D42" s="47">
        <v>0</v>
      </c>
      <c r="E42" s="47">
        <v>0</v>
      </c>
      <c r="F42" s="47">
        <v>0</v>
      </c>
      <c r="G42" s="47">
        <v>0</v>
      </c>
      <c r="H42" s="47">
        <v>0</v>
      </c>
      <c r="I42" s="232">
        <f t="shared" si="12"/>
        <v>0</v>
      </c>
      <c r="J42" s="233">
        <f>SUM(B42-I42)</f>
        <v>0</v>
      </c>
    </row>
    <row r="43" spans="1:10">
      <c r="A43" s="235" t="s">
        <v>79</v>
      </c>
      <c r="B43" s="367">
        <v>0</v>
      </c>
      <c r="C43" s="567"/>
      <c r="D43" s="47">
        <v>0</v>
      </c>
      <c r="E43" s="47">
        <v>0</v>
      </c>
      <c r="F43" s="47">
        <v>0</v>
      </c>
      <c r="G43" s="47">
        <v>0</v>
      </c>
      <c r="H43" s="47">
        <v>0</v>
      </c>
      <c r="I43" s="232">
        <f t="shared" si="12"/>
        <v>0</v>
      </c>
      <c r="J43" s="233">
        <f t="shared" si="13"/>
        <v>0</v>
      </c>
    </row>
    <row r="44" spans="1:10">
      <c r="A44" s="235" t="s">
        <v>80</v>
      </c>
      <c r="B44" s="367">
        <v>0</v>
      </c>
      <c r="C44" s="567"/>
      <c r="D44" s="47">
        <v>0</v>
      </c>
      <c r="E44" s="47">
        <v>0</v>
      </c>
      <c r="F44" s="47">
        <v>0</v>
      </c>
      <c r="G44" s="47">
        <v>0</v>
      </c>
      <c r="H44" s="47">
        <v>0</v>
      </c>
      <c r="I44" s="232">
        <f t="shared" si="12"/>
        <v>0</v>
      </c>
      <c r="J44" s="233">
        <f t="shared" si="13"/>
        <v>0</v>
      </c>
    </row>
    <row r="45" spans="1:10">
      <c r="A45" s="235" t="s">
        <v>84</v>
      </c>
      <c r="B45" s="367">
        <v>0</v>
      </c>
      <c r="C45" s="567"/>
      <c r="D45" s="47">
        <v>0</v>
      </c>
      <c r="E45" s="47">
        <v>0</v>
      </c>
      <c r="F45" s="47">
        <v>0</v>
      </c>
      <c r="G45" s="47">
        <v>0</v>
      </c>
      <c r="H45" s="47">
        <v>0</v>
      </c>
      <c r="I45" s="232">
        <f t="shared" si="12"/>
        <v>0</v>
      </c>
      <c r="J45" s="233">
        <f t="shared" si="13"/>
        <v>0</v>
      </c>
    </row>
    <row r="46" spans="1:10" ht="15.65" customHeight="1">
      <c r="A46" s="235" t="s">
        <v>129</v>
      </c>
      <c r="B46" s="367">
        <v>0</v>
      </c>
      <c r="C46" s="567"/>
      <c r="D46" s="47">
        <v>0</v>
      </c>
      <c r="E46" s="47">
        <v>0</v>
      </c>
      <c r="F46" s="47">
        <v>0</v>
      </c>
      <c r="G46" s="47">
        <v>0</v>
      </c>
      <c r="H46" s="47">
        <v>0</v>
      </c>
      <c r="I46" s="232">
        <f t="shared" si="12"/>
        <v>0</v>
      </c>
      <c r="J46" s="233">
        <f t="shared" si="13"/>
        <v>0</v>
      </c>
    </row>
    <row r="47" spans="1:10" ht="15.65" customHeight="1">
      <c r="A47" s="235" t="s">
        <v>81</v>
      </c>
      <c r="B47" s="367">
        <v>0</v>
      </c>
      <c r="C47" s="567"/>
      <c r="D47" s="47">
        <v>0</v>
      </c>
      <c r="E47" s="47">
        <v>0</v>
      </c>
      <c r="F47" s="47">
        <v>0</v>
      </c>
      <c r="G47" s="47">
        <v>0</v>
      </c>
      <c r="H47" s="47">
        <v>0</v>
      </c>
      <c r="I47" s="232">
        <f t="shared" si="12"/>
        <v>0</v>
      </c>
      <c r="J47" s="233">
        <f t="shared" si="13"/>
        <v>0</v>
      </c>
    </row>
    <row r="48" spans="1:10" ht="15.65" customHeight="1">
      <c r="A48" s="235" t="s">
        <v>161</v>
      </c>
      <c r="B48" s="367">
        <v>0</v>
      </c>
      <c r="C48" s="567"/>
      <c r="D48" s="47">
        <v>0</v>
      </c>
      <c r="E48" s="47">
        <v>0</v>
      </c>
      <c r="F48" s="47">
        <v>0</v>
      </c>
      <c r="G48" s="47">
        <v>0</v>
      </c>
      <c r="H48" s="47">
        <v>0</v>
      </c>
      <c r="I48" s="232">
        <f t="shared" si="12"/>
        <v>0</v>
      </c>
      <c r="J48" s="233">
        <f t="shared" si="13"/>
        <v>0</v>
      </c>
    </row>
    <row r="49" spans="1:10">
      <c r="A49" s="235" t="s">
        <v>160</v>
      </c>
      <c r="B49" s="367">
        <v>0</v>
      </c>
      <c r="C49" s="567"/>
      <c r="D49" s="47">
        <v>0</v>
      </c>
      <c r="E49" s="47">
        <v>0</v>
      </c>
      <c r="F49" s="47">
        <v>0</v>
      </c>
      <c r="G49" s="47">
        <v>0</v>
      </c>
      <c r="H49" s="47">
        <v>0</v>
      </c>
      <c r="I49" s="232">
        <f t="shared" si="12"/>
        <v>0</v>
      </c>
      <c r="J49" s="233">
        <f t="shared" si="13"/>
        <v>0</v>
      </c>
    </row>
    <row r="50" spans="1:10" ht="15.65" customHeight="1">
      <c r="A50" s="235" t="s">
        <v>159</v>
      </c>
      <c r="B50" s="367">
        <v>0</v>
      </c>
      <c r="C50" s="567"/>
      <c r="D50" s="47">
        <v>0</v>
      </c>
      <c r="E50" s="47">
        <v>0</v>
      </c>
      <c r="F50" s="47">
        <v>0</v>
      </c>
      <c r="G50" s="47">
        <v>0</v>
      </c>
      <c r="H50" s="47">
        <v>0</v>
      </c>
      <c r="I50" s="232">
        <f t="shared" si="12"/>
        <v>0</v>
      </c>
      <c r="J50" s="233">
        <f t="shared" si="13"/>
        <v>0</v>
      </c>
    </row>
    <row r="51" spans="1:10" ht="15.65" customHeight="1">
      <c r="A51" s="235" t="s">
        <v>158</v>
      </c>
      <c r="B51" s="367">
        <v>0</v>
      </c>
      <c r="C51" s="567"/>
      <c r="D51" s="47">
        <v>0</v>
      </c>
      <c r="E51" s="47">
        <v>0</v>
      </c>
      <c r="F51" s="47">
        <v>0</v>
      </c>
      <c r="G51" s="47">
        <v>0</v>
      </c>
      <c r="H51" s="47">
        <v>0</v>
      </c>
      <c r="I51" s="232">
        <f t="shared" si="12"/>
        <v>0</v>
      </c>
      <c r="J51" s="233">
        <f t="shared" si="13"/>
        <v>0</v>
      </c>
    </row>
    <row r="52" spans="1:10" ht="15.65" customHeight="1">
      <c r="A52" s="235" t="s">
        <v>156</v>
      </c>
      <c r="B52" s="367">
        <v>0</v>
      </c>
      <c r="C52" s="567"/>
      <c r="D52" s="45">
        <v>0</v>
      </c>
      <c r="E52" s="45">
        <v>0</v>
      </c>
      <c r="F52" s="45">
        <v>0</v>
      </c>
      <c r="G52" s="45">
        <v>0</v>
      </c>
      <c r="H52" s="45">
        <v>0</v>
      </c>
      <c r="I52" s="232">
        <f t="shared" si="12"/>
        <v>0</v>
      </c>
      <c r="J52" s="233">
        <f>SUM(B52-I52)</f>
        <v>0</v>
      </c>
    </row>
    <row r="53" spans="1:10" ht="15.65" customHeight="1">
      <c r="A53" s="384" t="s">
        <v>165</v>
      </c>
      <c r="B53" s="377" t="s">
        <v>148</v>
      </c>
      <c r="C53" s="567"/>
      <c r="D53" s="378" t="str">
        <f t="shared" ref="D53:J53" si="14">D35</f>
        <v>Source 2</v>
      </c>
      <c r="E53" s="378" t="str">
        <f t="shared" si="14"/>
        <v>Source 3</v>
      </c>
      <c r="F53" s="378" t="str">
        <f t="shared" si="14"/>
        <v>Source 4</v>
      </c>
      <c r="G53" s="378" t="str">
        <f t="shared" si="14"/>
        <v>Source 5</v>
      </c>
      <c r="H53" s="378" t="str">
        <f t="shared" si="14"/>
        <v>Source 6</v>
      </c>
      <c r="I53" s="378" t="str">
        <f t="shared" si="14"/>
        <v>Totals</v>
      </c>
      <c r="J53" s="378" t="str">
        <f t="shared" si="14"/>
        <v>Diff.</v>
      </c>
    </row>
    <row r="54" spans="1:10" ht="15.65" customHeight="1">
      <c r="A54" s="234" t="s">
        <v>130</v>
      </c>
      <c r="B54" s="374">
        <v>0</v>
      </c>
      <c r="C54" s="567"/>
      <c r="D54" s="47">
        <v>0</v>
      </c>
      <c r="E54" s="47">
        <v>0</v>
      </c>
      <c r="F54" s="47">
        <v>0</v>
      </c>
      <c r="G54" s="47">
        <v>0</v>
      </c>
      <c r="H54" s="47">
        <v>0</v>
      </c>
      <c r="I54" s="227">
        <f>SUM(D54:H54)</f>
        <v>0</v>
      </c>
      <c r="J54" s="233">
        <f t="shared" ref="J54:J57" si="15">SUM(B54-I54)</f>
        <v>0</v>
      </c>
    </row>
    <row r="55" spans="1:10" ht="15.65" customHeight="1">
      <c r="A55" s="234" t="s">
        <v>131</v>
      </c>
      <c r="B55" s="374">
        <v>0</v>
      </c>
      <c r="C55" s="567"/>
      <c r="D55" s="47">
        <v>0</v>
      </c>
      <c r="E55" s="47">
        <v>0</v>
      </c>
      <c r="F55" s="47">
        <v>0</v>
      </c>
      <c r="G55" s="47">
        <v>0</v>
      </c>
      <c r="H55" s="47">
        <v>0</v>
      </c>
      <c r="I55" s="227">
        <f t="shared" ref="I55:I58" si="16">SUM(D55:H55)</f>
        <v>0</v>
      </c>
      <c r="J55" s="233">
        <f t="shared" si="15"/>
        <v>0</v>
      </c>
    </row>
    <row r="56" spans="1:10" ht="15.65" customHeight="1">
      <c r="A56" s="234" t="s">
        <v>132</v>
      </c>
      <c r="B56" s="374"/>
      <c r="C56" s="567"/>
      <c r="D56" s="47">
        <v>0</v>
      </c>
      <c r="E56" s="47">
        <v>0</v>
      </c>
      <c r="F56" s="47">
        <v>0</v>
      </c>
      <c r="G56" s="47">
        <v>0</v>
      </c>
      <c r="H56" s="47">
        <v>0</v>
      </c>
      <c r="I56" s="227">
        <f t="shared" si="16"/>
        <v>0</v>
      </c>
      <c r="J56" s="233">
        <f t="shared" si="15"/>
        <v>0</v>
      </c>
    </row>
    <row r="57" spans="1:10" ht="15.65" customHeight="1">
      <c r="A57" s="234" t="s">
        <v>133</v>
      </c>
      <c r="B57" s="374">
        <v>0</v>
      </c>
      <c r="C57" s="567"/>
      <c r="D57" s="47">
        <v>0</v>
      </c>
      <c r="E57" s="47">
        <v>0</v>
      </c>
      <c r="F57" s="47">
        <v>0</v>
      </c>
      <c r="G57" s="47">
        <v>0</v>
      </c>
      <c r="H57" s="47">
        <v>0</v>
      </c>
      <c r="I57" s="227">
        <f t="shared" si="16"/>
        <v>0</v>
      </c>
      <c r="J57" s="233">
        <f t="shared" si="15"/>
        <v>0</v>
      </c>
    </row>
    <row r="58" spans="1:10" ht="15.65" customHeight="1">
      <c r="A58" s="234" t="s">
        <v>134</v>
      </c>
      <c r="B58" s="374">
        <v>0</v>
      </c>
      <c r="C58" s="567"/>
      <c r="D58" s="47">
        <v>0</v>
      </c>
      <c r="E58" s="47">
        <v>0</v>
      </c>
      <c r="F58" s="47">
        <v>0</v>
      </c>
      <c r="G58" s="47">
        <v>0</v>
      </c>
      <c r="H58" s="47">
        <v>0</v>
      </c>
      <c r="I58" s="227">
        <f t="shared" si="16"/>
        <v>0</v>
      </c>
      <c r="J58" s="233">
        <f>SUM(B58-I58)</f>
        <v>0</v>
      </c>
    </row>
    <row r="59" spans="1:10" ht="17.399999999999999" customHeight="1">
      <c r="A59" s="385" t="s">
        <v>166</v>
      </c>
      <c r="B59" s="377" t="s">
        <v>148</v>
      </c>
      <c r="C59" s="567"/>
      <c r="D59" s="378" t="str">
        <f t="shared" ref="D59:J59" si="17">D53</f>
        <v>Source 2</v>
      </c>
      <c r="E59" s="378" t="str">
        <f t="shared" si="17"/>
        <v>Source 3</v>
      </c>
      <c r="F59" s="378" t="str">
        <f t="shared" si="17"/>
        <v>Source 4</v>
      </c>
      <c r="G59" s="378" t="str">
        <f t="shared" si="17"/>
        <v>Source 5</v>
      </c>
      <c r="H59" s="378" t="str">
        <f>H53</f>
        <v>Source 6</v>
      </c>
      <c r="I59" s="378" t="str">
        <f t="shared" si="17"/>
        <v>Totals</v>
      </c>
      <c r="J59" s="378" t="str">
        <f t="shared" si="17"/>
        <v>Diff.</v>
      </c>
    </row>
    <row r="60" spans="1:10" ht="15.65" customHeight="1">
      <c r="A60" s="234" t="s">
        <v>135</v>
      </c>
      <c r="B60" s="367">
        <v>0</v>
      </c>
      <c r="C60" s="567"/>
      <c r="D60" s="49">
        <v>0</v>
      </c>
      <c r="E60" s="49">
        <v>0</v>
      </c>
      <c r="F60" s="49">
        <v>0</v>
      </c>
      <c r="G60" s="47">
        <v>0</v>
      </c>
      <c r="H60" s="47">
        <v>0</v>
      </c>
      <c r="I60" s="227">
        <f>SUM(D60:H60)</f>
        <v>0</v>
      </c>
      <c r="J60" s="233">
        <f t="shared" ref="J60:J64" si="18">SUM(B60-I60)</f>
        <v>0</v>
      </c>
    </row>
    <row r="61" spans="1:10" ht="15.65" customHeight="1">
      <c r="A61" s="234" t="s">
        <v>136</v>
      </c>
      <c r="B61" s="367">
        <v>0</v>
      </c>
      <c r="C61" s="567"/>
      <c r="D61" s="49">
        <v>0</v>
      </c>
      <c r="E61" s="49">
        <v>0</v>
      </c>
      <c r="F61" s="49">
        <v>0</v>
      </c>
      <c r="G61" s="47">
        <v>0</v>
      </c>
      <c r="H61" s="47">
        <v>0</v>
      </c>
      <c r="I61" s="227">
        <f t="shared" ref="I61:I67" si="19">SUM(D61:H61)</f>
        <v>0</v>
      </c>
      <c r="J61" s="233">
        <f t="shared" si="18"/>
        <v>0</v>
      </c>
    </row>
    <row r="62" spans="1:10" ht="15.65" customHeight="1">
      <c r="A62" s="234" t="s">
        <v>85</v>
      </c>
      <c r="B62" s="367">
        <v>0</v>
      </c>
      <c r="C62" s="567"/>
      <c r="D62" s="49">
        <v>0</v>
      </c>
      <c r="E62" s="49">
        <v>0</v>
      </c>
      <c r="F62" s="49">
        <v>0</v>
      </c>
      <c r="G62" s="47">
        <v>0</v>
      </c>
      <c r="H62" s="47">
        <v>0</v>
      </c>
      <c r="I62" s="227">
        <f t="shared" si="19"/>
        <v>0</v>
      </c>
      <c r="J62" s="233">
        <f t="shared" si="18"/>
        <v>0</v>
      </c>
    </row>
    <row r="63" spans="1:10" ht="15.65" customHeight="1">
      <c r="A63" s="234" t="s">
        <v>112</v>
      </c>
      <c r="B63" s="367">
        <v>0</v>
      </c>
      <c r="C63" s="567"/>
      <c r="D63" s="49">
        <v>0</v>
      </c>
      <c r="E63" s="49">
        <v>0</v>
      </c>
      <c r="F63" s="49">
        <v>0</v>
      </c>
      <c r="G63" s="47">
        <v>0</v>
      </c>
      <c r="H63" s="47">
        <v>0</v>
      </c>
      <c r="I63" s="227">
        <f t="shared" si="19"/>
        <v>0</v>
      </c>
      <c r="J63" s="233">
        <f t="shared" si="18"/>
        <v>0</v>
      </c>
    </row>
    <row r="64" spans="1:10" ht="15.65" customHeight="1">
      <c r="A64" s="234" t="s">
        <v>137</v>
      </c>
      <c r="B64" s="367">
        <v>0</v>
      </c>
      <c r="C64" s="567"/>
      <c r="D64" s="49">
        <v>0</v>
      </c>
      <c r="E64" s="49">
        <v>0</v>
      </c>
      <c r="F64" s="49">
        <v>0</v>
      </c>
      <c r="G64" s="47">
        <v>0</v>
      </c>
      <c r="H64" s="47">
        <v>0</v>
      </c>
      <c r="I64" s="227">
        <f t="shared" si="19"/>
        <v>0</v>
      </c>
      <c r="J64" s="233">
        <f t="shared" si="18"/>
        <v>0</v>
      </c>
    </row>
    <row r="65" spans="1:10" ht="15.65" customHeight="1">
      <c r="A65" s="236" t="s">
        <v>82</v>
      </c>
      <c r="B65" s="367">
        <v>0</v>
      </c>
      <c r="C65" s="567"/>
      <c r="D65" s="49">
        <v>0</v>
      </c>
      <c r="E65" s="49">
        <v>0</v>
      </c>
      <c r="F65" s="49">
        <v>0</v>
      </c>
      <c r="G65" s="47">
        <v>0</v>
      </c>
      <c r="H65" s="47">
        <v>0</v>
      </c>
      <c r="I65" s="227">
        <f t="shared" si="19"/>
        <v>0</v>
      </c>
      <c r="J65" s="233">
        <f>SUM(B65-I65)</f>
        <v>0</v>
      </c>
    </row>
    <row r="66" spans="1:10" ht="15.65" customHeight="1">
      <c r="A66" s="236" t="s">
        <v>167</v>
      </c>
      <c r="B66" s="367">
        <v>0</v>
      </c>
      <c r="C66" s="567"/>
      <c r="D66" s="47">
        <v>0</v>
      </c>
      <c r="E66" s="47">
        <v>0</v>
      </c>
      <c r="F66" s="47">
        <v>0</v>
      </c>
      <c r="G66" s="47">
        <v>0</v>
      </c>
      <c r="H66" s="47">
        <v>0</v>
      </c>
      <c r="I66" s="227">
        <f t="shared" si="19"/>
        <v>0</v>
      </c>
      <c r="J66" s="233">
        <f t="shared" si="13"/>
        <v>0</v>
      </c>
    </row>
    <row r="67" spans="1:10" ht="15.65" customHeight="1">
      <c r="A67" s="265" t="s">
        <v>11</v>
      </c>
      <c r="B67" s="266">
        <f>SUM(B36:B52,B54:B58,B60:B66)</f>
        <v>0</v>
      </c>
      <c r="C67" s="567"/>
      <c r="D67" s="375">
        <f>SUM(D36:D52,D54:D58,D60:D66)</f>
        <v>0</v>
      </c>
      <c r="E67" s="375">
        <f>SUM(E36:E52,E54:E58,E60:E66)</f>
        <v>0</v>
      </c>
      <c r="F67" s="375">
        <f>SUM(F36:F52,F54:F58,F60:F66)</f>
        <v>0</v>
      </c>
      <c r="G67" s="375">
        <f>SUM(G36:G52,G54:G58,G60:G66)</f>
        <v>0</v>
      </c>
      <c r="H67" s="375">
        <f>SUM(H36:H52,H54:H58,H60:H66)</f>
        <v>0</v>
      </c>
      <c r="I67" s="227">
        <f t="shared" si="19"/>
        <v>0</v>
      </c>
      <c r="J67" s="267">
        <f>SUM(B67-I67)</f>
        <v>0</v>
      </c>
    </row>
    <row r="68" spans="1:10" ht="15.65" customHeight="1">
      <c r="A68" s="238" t="s">
        <v>376</v>
      </c>
      <c r="B68" s="217">
        <f>SUM(B9,B18,B28,B34,B67)</f>
        <v>0</v>
      </c>
      <c r="C68" s="567"/>
      <c r="D68" s="217">
        <f t="shared" ref="D68:I68" si="20">SUM(D9,D18,D28,D34,D67)</f>
        <v>0</v>
      </c>
      <c r="E68" s="217">
        <f t="shared" si="20"/>
        <v>0</v>
      </c>
      <c r="F68" s="217">
        <f t="shared" si="20"/>
        <v>0</v>
      </c>
      <c r="G68" s="217">
        <f t="shared" si="20"/>
        <v>0</v>
      </c>
      <c r="H68" s="217">
        <f t="shared" si="20"/>
        <v>0</v>
      </c>
      <c r="I68" s="217">
        <f t="shared" si="20"/>
        <v>0</v>
      </c>
      <c r="J68" s="237">
        <f>SUM(B68-I68)</f>
        <v>0</v>
      </c>
    </row>
    <row r="69" spans="1:10" ht="15.65" customHeight="1">
      <c r="A69" s="238"/>
      <c r="B69" s="278" t="b">
        <f>IF(B5=B68,TRUE, FALSE)</f>
        <v>1</v>
      </c>
      <c r="C69" s="568"/>
      <c r="D69" s="278" t="b">
        <f t="shared" ref="D69:H69" si="21">IF(D5=D68,TRUE, FALSE)</f>
        <v>1</v>
      </c>
      <c r="E69" s="278" t="b">
        <f t="shared" si="21"/>
        <v>1</v>
      </c>
      <c r="F69" s="278" t="b">
        <f t="shared" si="21"/>
        <v>1</v>
      </c>
      <c r="G69" s="278" t="b">
        <f t="shared" si="21"/>
        <v>1</v>
      </c>
      <c r="H69" s="278" t="b">
        <f t="shared" si="21"/>
        <v>1</v>
      </c>
      <c r="I69" s="278" t="b">
        <f>IF(B5=I68,TRUE, FALSE)</f>
        <v>1</v>
      </c>
      <c r="J69" s="237"/>
    </row>
    <row r="70" spans="1:10" ht="32.4" customHeight="1">
      <c r="A70" s="562" t="s">
        <v>373</v>
      </c>
      <c r="B70" s="563"/>
      <c r="C70" s="563"/>
      <c r="D70" s="563"/>
      <c r="E70" s="563"/>
      <c r="F70" s="563"/>
      <c r="G70" s="563"/>
      <c r="H70" s="563"/>
      <c r="I70" s="563"/>
      <c r="J70" s="563"/>
    </row>
    <row r="71" spans="1:10" ht="15.65" customHeight="1">
      <c r="A71" s="561" t="s">
        <v>374</v>
      </c>
      <c r="B71" s="377" t="s">
        <v>148</v>
      </c>
      <c r="C71" s="566"/>
      <c r="D71" s="378" t="str">
        <f t="shared" ref="D71:J71" si="22">D59</f>
        <v>Source 2</v>
      </c>
      <c r="E71" s="378" t="str">
        <f t="shared" si="22"/>
        <v>Source 3</v>
      </c>
      <c r="F71" s="378" t="str">
        <f t="shared" si="22"/>
        <v>Source 4</v>
      </c>
      <c r="G71" s="378" t="str">
        <f t="shared" si="22"/>
        <v>Source 5</v>
      </c>
      <c r="H71" s="378" t="str">
        <f>H59</f>
        <v>Source 6</v>
      </c>
      <c r="I71" s="378" t="str">
        <f t="shared" si="22"/>
        <v>Totals</v>
      </c>
      <c r="J71" s="378" t="str">
        <f t="shared" si="22"/>
        <v>Diff.</v>
      </c>
    </row>
    <row r="72" spans="1:10" ht="15.65" customHeight="1">
      <c r="A72" s="561"/>
      <c r="B72" s="239">
        <f>SUM(B20:B21)</f>
        <v>0</v>
      </c>
      <c r="C72" s="567"/>
      <c r="D72" s="239">
        <f t="shared" ref="D72:H72" si="23">SUM(D20:D21)</f>
        <v>0</v>
      </c>
      <c r="E72" s="239">
        <f t="shared" si="23"/>
        <v>0</v>
      </c>
      <c r="F72" s="239">
        <f t="shared" si="23"/>
        <v>0</v>
      </c>
      <c r="G72" s="239">
        <f t="shared" si="23"/>
        <v>0</v>
      </c>
      <c r="H72" s="239">
        <f t="shared" si="23"/>
        <v>0</v>
      </c>
      <c r="I72" s="263">
        <f>SUM(D72:H72)</f>
        <v>0</v>
      </c>
      <c r="J72" s="264">
        <f>SUM(B72-I72)</f>
        <v>0</v>
      </c>
    </row>
    <row r="73" spans="1:10" ht="15.65" customHeight="1">
      <c r="A73" s="220" t="s">
        <v>53</v>
      </c>
      <c r="B73" s="367">
        <v>0</v>
      </c>
      <c r="C73" s="567"/>
      <c r="D73" s="50">
        <v>0</v>
      </c>
      <c r="E73" s="50">
        <v>0</v>
      </c>
      <c r="F73" s="50">
        <v>0</v>
      </c>
      <c r="G73" s="50">
        <v>0</v>
      </c>
      <c r="H73" s="50">
        <v>0</v>
      </c>
      <c r="I73" s="227">
        <f>SUM(D73:H73)</f>
        <v>0</v>
      </c>
      <c r="J73" s="240">
        <f t="shared" ref="J73:J79" si="24">+B73-I73</f>
        <v>0</v>
      </c>
    </row>
    <row r="74" spans="1:10" ht="15.65" customHeight="1">
      <c r="A74" s="220" t="s">
        <v>54</v>
      </c>
      <c r="B74" s="367">
        <v>0</v>
      </c>
      <c r="C74" s="567"/>
      <c r="D74" s="50">
        <v>0</v>
      </c>
      <c r="E74" s="50">
        <v>0</v>
      </c>
      <c r="F74" s="50">
        <v>0</v>
      </c>
      <c r="G74" s="50">
        <v>0</v>
      </c>
      <c r="H74" s="50">
        <v>0</v>
      </c>
      <c r="I74" s="227">
        <f t="shared" ref="I74:I98" si="25">SUM(D74:H74)</f>
        <v>0</v>
      </c>
      <c r="J74" s="240">
        <f t="shared" si="24"/>
        <v>0</v>
      </c>
    </row>
    <row r="75" spans="1:10" ht="15.65" customHeight="1">
      <c r="A75" s="220" t="s">
        <v>55</v>
      </c>
      <c r="B75" s="367">
        <v>0</v>
      </c>
      <c r="C75" s="567"/>
      <c r="D75" s="50">
        <v>0</v>
      </c>
      <c r="E75" s="50">
        <v>0</v>
      </c>
      <c r="F75" s="50">
        <v>0</v>
      </c>
      <c r="G75" s="50">
        <v>0</v>
      </c>
      <c r="H75" s="50">
        <v>0</v>
      </c>
      <c r="I75" s="227">
        <f t="shared" si="25"/>
        <v>0</v>
      </c>
      <c r="J75" s="240">
        <f t="shared" si="24"/>
        <v>0</v>
      </c>
    </row>
    <row r="76" spans="1:10" ht="15.65" customHeight="1">
      <c r="A76" s="220" t="s">
        <v>56</v>
      </c>
      <c r="B76" s="367">
        <v>0</v>
      </c>
      <c r="C76" s="567"/>
      <c r="D76" s="50">
        <v>0</v>
      </c>
      <c r="E76" s="50">
        <v>0</v>
      </c>
      <c r="F76" s="50">
        <v>0</v>
      </c>
      <c r="G76" s="50">
        <v>0</v>
      </c>
      <c r="H76" s="50">
        <v>0</v>
      </c>
      <c r="I76" s="227">
        <f t="shared" si="25"/>
        <v>0</v>
      </c>
      <c r="J76" s="240">
        <f t="shared" si="24"/>
        <v>0</v>
      </c>
    </row>
    <row r="77" spans="1:10" ht="15.65" customHeight="1">
      <c r="A77" s="220" t="s">
        <v>57</v>
      </c>
      <c r="B77" s="367">
        <v>0</v>
      </c>
      <c r="C77" s="567"/>
      <c r="D77" s="50">
        <v>0</v>
      </c>
      <c r="E77" s="50">
        <v>0</v>
      </c>
      <c r="F77" s="50">
        <v>0</v>
      </c>
      <c r="G77" s="50">
        <v>0</v>
      </c>
      <c r="H77" s="50">
        <v>0</v>
      </c>
      <c r="I77" s="227">
        <f t="shared" si="25"/>
        <v>0</v>
      </c>
      <c r="J77" s="240">
        <f t="shared" si="24"/>
        <v>0</v>
      </c>
    </row>
    <row r="78" spans="1:10" ht="15.65" customHeight="1">
      <c r="A78" s="220" t="s">
        <v>58</v>
      </c>
      <c r="B78" s="367">
        <v>0</v>
      </c>
      <c r="C78" s="567"/>
      <c r="D78" s="50">
        <v>0</v>
      </c>
      <c r="E78" s="50">
        <v>0</v>
      </c>
      <c r="F78" s="50">
        <v>0</v>
      </c>
      <c r="G78" s="50">
        <v>0</v>
      </c>
      <c r="H78" s="50">
        <v>0</v>
      </c>
      <c r="I78" s="227">
        <f t="shared" si="25"/>
        <v>0</v>
      </c>
      <c r="J78" s="240">
        <f t="shared" si="24"/>
        <v>0</v>
      </c>
    </row>
    <row r="79" spans="1:10" ht="15.65" customHeight="1">
      <c r="A79" s="220" t="s">
        <v>59</v>
      </c>
      <c r="B79" s="367">
        <v>0</v>
      </c>
      <c r="C79" s="567"/>
      <c r="D79" s="50">
        <v>0</v>
      </c>
      <c r="E79" s="50">
        <v>0</v>
      </c>
      <c r="F79" s="50">
        <v>0</v>
      </c>
      <c r="G79" s="50">
        <v>0</v>
      </c>
      <c r="H79" s="50">
        <v>0</v>
      </c>
      <c r="I79" s="227">
        <f t="shared" si="25"/>
        <v>0</v>
      </c>
      <c r="J79" s="240">
        <f t="shared" si="24"/>
        <v>0</v>
      </c>
    </row>
    <row r="80" spans="1:10" ht="15.65" customHeight="1">
      <c r="A80" s="220" t="s">
        <v>60</v>
      </c>
      <c r="B80" s="367">
        <v>0</v>
      </c>
      <c r="C80" s="567"/>
      <c r="D80" s="50">
        <v>0</v>
      </c>
      <c r="E80" s="50">
        <v>0</v>
      </c>
      <c r="F80" s="50">
        <v>0</v>
      </c>
      <c r="G80" s="50">
        <v>0</v>
      </c>
      <c r="H80" s="50">
        <v>0</v>
      </c>
      <c r="I80" s="227">
        <f t="shared" si="25"/>
        <v>0</v>
      </c>
      <c r="J80" s="240">
        <f>+B80-I80</f>
        <v>0</v>
      </c>
    </row>
    <row r="81" spans="1:10" ht="15.65" customHeight="1">
      <c r="A81" s="220" t="s">
        <v>61</v>
      </c>
      <c r="B81" s="367">
        <v>0</v>
      </c>
      <c r="C81" s="567"/>
      <c r="D81" s="50">
        <v>0</v>
      </c>
      <c r="E81" s="50">
        <v>0</v>
      </c>
      <c r="F81" s="50">
        <v>0</v>
      </c>
      <c r="G81" s="50">
        <v>0</v>
      </c>
      <c r="H81" s="50">
        <v>0</v>
      </c>
      <c r="I81" s="227">
        <f t="shared" si="25"/>
        <v>0</v>
      </c>
      <c r="J81" s="240">
        <f t="shared" ref="J81:J98" si="26">B81-I81</f>
        <v>0</v>
      </c>
    </row>
    <row r="82" spans="1:10" ht="15.65" customHeight="1">
      <c r="A82" s="220" t="s">
        <v>62</v>
      </c>
      <c r="B82" s="367">
        <v>0</v>
      </c>
      <c r="C82" s="567"/>
      <c r="D82" s="50">
        <v>0</v>
      </c>
      <c r="E82" s="50">
        <v>0</v>
      </c>
      <c r="F82" s="50">
        <v>0</v>
      </c>
      <c r="G82" s="50">
        <v>0</v>
      </c>
      <c r="H82" s="50">
        <v>0</v>
      </c>
      <c r="I82" s="227">
        <f t="shared" si="25"/>
        <v>0</v>
      </c>
      <c r="J82" s="240">
        <f t="shared" si="26"/>
        <v>0</v>
      </c>
    </row>
    <row r="83" spans="1:10" ht="15.65" customHeight="1">
      <c r="A83" s="220" t="s">
        <v>63</v>
      </c>
      <c r="B83" s="367">
        <v>0</v>
      </c>
      <c r="C83" s="567"/>
      <c r="D83" s="50">
        <v>0</v>
      </c>
      <c r="E83" s="50">
        <v>0</v>
      </c>
      <c r="F83" s="50">
        <v>0</v>
      </c>
      <c r="G83" s="50">
        <v>0</v>
      </c>
      <c r="H83" s="50">
        <v>0</v>
      </c>
      <c r="I83" s="227">
        <f t="shared" si="25"/>
        <v>0</v>
      </c>
      <c r="J83" s="240">
        <f t="shared" si="26"/>
        <v>0</v>
      </c>
    </row>
    <row r="84" spans="1:10" ht="15.65" customHeight="1">
      <c r="A84" s="220" t="s">
        <v>64</v>
      </c>
      <c r="B84" s="367">
        <v>0</v>
      </c>
      <c r="C84" s="567"/>
      <c r="D84" s="50">
        <v>0</v>
      </c>
      <c r="E84" s="50">
        <v>0</v>
      </c>
      <c r="F84" s="50">
        <v>0</v>
      </c>
      <c r="G84" s="50">
        <v>0</v>
      </c>
      <c r="H84" s="50">
        <v>0</v>
      </c>
      <c r="I84" s="227">
        <f t="shared" si="25"/>
        <v>0</v>
      </c>
      <c r="J84" s="240">
        <f t="shared" si="26"/>
        <v>0</v>
      </c>
    </row>
    <row r="85" spans="1:10" ht="15.65" customHeight="1">
      <c r="A85" s="220" t="s">
        <v>65</v>
      </c>
      <c r="B85" s="367">
        <v>0</v>
      </c>
      <c r="C85" s="567"/>
      <c r="D85" s="50">
        <v>0</v>
      </c>
      <c r="E85" s="50">
        <v>0</v>
      </c>
      <c r="F85" s="50">
        <v>0</v>
      </c>
      <c r="G85" s="50">
        <v>0</v>
      </c>
      <c r="H85" s="50">
        <v>0</v>
      </c>
      <c r="I85" s="227">
        <f t="shared" si="25"/>
        <v>0</v>
      </c>
      <c r="J85" s="240">
        <f t="shared" si="26"/>
        <v>0</v>
      </c>
    </row>
    <row r="86" spans="1:10" ht="15.65" customHeight="1">
      <c r="A86" s="220" t="s">
        <v>66</v>
      </c>
      <c r="B86" s="367">
        <v>0</v>
      </c>
      <c r="C86" s="567"/>
      <c r="D86" s="50">
        <v>0</v>
      </c>
      <c r="E86" s="50">
        <v>0</v>
      </c>
      <c r="F86" s="50">
        <v>0</v>
      </c>
      <c r="G86" s="50">
        <v>0</v>
      </c>
      <c r="H86" s="50">
        <v>0</v>
      </c>
      <c r="I86" s="227">
        <f t="shared" si="25"/>
        <v>0</v>
      </c>
      <c r="J86" s="240">
        <f t="shared" si="26"/>
        <v>0</v>
      </c>
    </row>
    <row r="87" spans="1:10" s="248" customFormat="1" ht="15.65" customHeight="1">
      <c r="A87" s="220" t="s">
        <v>67</v>
      </c>
      <c r="B87" s="367">
        <v>0</v>
      </c>
      <c r="C87" s="567"/>
      <c r="D87" s="50">
        <v>0</v>
      </c>
      <c r="E87" s="50">
        <v>0</v>
      </c>
      <c r="F87" s="50">
        <v>0</v>
      </c>
      <c r="G87" s="50">
        <v>0</v>
      </c>
      <c r="H87" s="50">
        <v>0</v>
      </c>
      <c r="I87" s="227">
        <f t="shared" si="25"/>
        <v>0</v>
      </c>
      <c r="J87" s="240">
        <f t="shared" si="26"/>
        <v>0</v>
      </c>
    </row>
    <row r="88" spans="1:10" ht="15.65" customHeight="1">
      <c r="A88" s="220" t="s">
        <v>68</v>
      </c>
      <c r="B88" s="367">
        <v>0</v>
      </c>
      <c r="C88" s="567"/>
      <c r="D88" s="50">
        <v>0</v>
      </c>
      <c r="E88" s="50">
        <v>0</v>
      </c>
      <c r="F88" s="50">
        <v>0</v>
      </c>
      <c r="G88" s="50">
        <v>0</v>
      </c>
      <c r="H88" s="50">
        <v>0</v>
      </c>
      <c r="I88" s="227">
        <f t="shared" si="25"/>
        <v>0</v>
      </c>
      <c r="J88" s="240">
        <f t="shared" si="26"/>
        <v>0</v>
      </c>
    </row>
    <row r="89" spans="1:10" ht="15.65" customHeight="1">
      <c r="A89" s="220" t="s">
        <v>69</v>
      </c>
      <c r="B89" s="367">
        <v>0</v>
      </c>
      <c r="C89" s="567"/>
      <c r="D89" s="50">
        <v>0</v>
      </c>
      <c r="E89" s="50">
        <v>0</v>
      </c>
      <c r="F89" s="50">
        <v>0</v>
      </c>
      <c r="G89" s="50">
        <v>0</v>
      </c>
      <c r="H89" s="50">
        <v>0</v>
      </c>
      <c r="I89" s="227">
        <f t="shared" si="25"/>
        <v>0</v>
      </c>
      <c r="J89" s="240">
        <f t="shared" si="26"/>
        <v>0</v>
      </c>
    </row>
    <row r="90" spans="1:10" ht="15.65" customHeight="1">
      <c r="A90" s="220" t="s">
        <v>70</v>
      </c>
      <c r="B90" s="367">
        <v>0</v>
      </c>
      <c r="C90" s="567"/>
      <c r="D90" s="50">
        <v>0</v>
      </c>
      <c r="E90" s="50">
        <v>0</v>
      </c>
      <c r="F90" s="50">
        <v>0</v>
      </c>
      <c r="G90" s="50">
        <v>0</v>
      </c>
      <c r="H90" s="50">
        <v>0</v>
      </c>
      <c r="I90" s="227">
        <f t="shared" si="25"/>
        <v>0</v>
      </c>
      <c r="J90" s="240">
        <f t="shared" si="26"/>
        <v>0</v>
      </c>
    </row>
    <row r="91" spans="1:10" ht="15.65" customHeight="1">
      <c r="A91" s="241" t="s">
        <v>71</v>
      </c>
      <c r="B91" s="367">
        <v>0</v>
      </c>
      <c r="C91" s="567"/>
      <c r="D91" s="50">
        <v>0</v>
      </c>
      <c r="E91" s="50">
        <v>0</v>
      </c>
      <c r="F91" s="50">
        <v>0</v>
      </c>
      <c r="G91" s="50">
        <v>0</v>
      </c>
      <c r="H91" s="50">
        <v>0</v>
      </c>
      <c r="I91" s="227">
        <f t="shared" si="25"/>
        <v>0</v>
      </c>
      <c r="J91" s="240">
        <f t="shared" si="26"/>
        <v>0</v>
      </c>
    </row>
    <row r="92" spans="1:10" ht="15.65" customHeight="1">
      <c r="A92" s="241" t="s">
        <v>72</v>
      </c>
      <c r="B92" s="367">
        <v>0</v>
      </c>
      <c r="C92" s="567"/>
      <c r="D92" s="50">
        <v>0</v>
      </c>
      <c r="E92" s="50">
        <v>0</v>
      </c>
      <c r="F92" s="50">
        <v>0</v>
      </c>
      <c r="G92" s="50">
        <v>0</v>
      </c>
      <c r="H92" s="50">
        <v>0</v>
      </c>
      <c r="I92" s="227">
        <f t="shared" si="25"/>
        <v>0</v>
      </c>
      <c r="J92" s="240">
        <f t="shared" si="26"/>
        <v>0</v>
      </c>
    </row>
    <row r="93" spans="1:10" ht="15.65" customHeight="1">
      <c r="A93" s="241" t="s">
        <v>73</v>
      </c>
      <c r="B93" s="367">
        <v>0</v>
      </c>
      <c r="C93" s="567"/>
      <c r="D93" s="50">
        <v>0</v>
      </c>
      <c r="E93" s="50">
        <v>0</v>
      </c>
      <c r="F93" s="50">
        <v>0</v>
      </c>
      <c r="G93" s="50">
        <v>0</v>
      </c>
      <c r="H93" s="50">
        <v>0</v>
      </c>
      <c r="I93" s="227">
        <f t="shared" si="25"/>
        <v>0</v>
      </c>
      <c r="J93" s="240">
        <f t="shared" si="26"/>
        <v>0</v>
      </c>
    </row>
    <row r="94" spans="1:10" ht="15.65" customHeight="1">
      <c r="A94" s="241" t="s">
        <v>74</v>
      </c>
      <c r="B94" s="367">
        <v>0</v>
      </c>
      <c r="C94" s="567"/>
      <c r="D94" s="50">
        <v>0</v>
      </c>
      <c r="E94" s="50">
        <v>0</v>
      </c>
      <c r="F94" s="50">
        <v>0</v>
      </c>
      <c r="G94" s="50">
        <v>0</v>
      </c>
      <c r="H94" s="50">
        <v>0</v>
      </c>
      <c r="I94" s="227">
        <f t="shared" si="25"/>
        <v>0</v>
      </c>
      <c r="J94" s="240">
        <f t="shared" si="26"/>
        <v>0</v>
      </c>
    </row>
    <row r="95" spans="1:10" ht="15.65" customHeight="1">
      <c r="A95" s="241" t="s">
        <v>75</v>
      </c>
      <c r="B95" s="367">
        <v>0</v>
      </c>
      <c r="C95" s="567"/>
      <c r="D95" s="50">
        <v>0</v>
      </c>
      <c r="E95" s="50">
        <v>0</v>
      </c>
      <c r="F95" s="50">
        <v>0</v>
      </c>
      <c r="G95" s="50">
        <v>0</v>
      </c>
      <c r="H95" s="50">
        <v>0</v>
      </c>
      <c r="I95" s="227">
        <f t="shared" si="25"/>
        <v>0</v>
      </c>
      <c r="J95" s="240">
        <f t="shared" si="26"/>
        <v>0</v>
      </c>
    </row>
    <row r="96" spans="1:10" ht="15.65" customHeight="1">
      <c r="A96" s="241" t="s">
        <v>76</v>
      </c>
      <c r="B96" s="367">
        <v>0</v>
      </c>
      <c r="C96" s="567"/>
      <c r="D96" s="50">
        <v>0</v>
      </c>
      <c r="E96" s="50">
        <v>0</v>
      </c>
      <c r="F96" s="50">
        <v>0</v>
      </c>
      <c r="G96" s="50">
        <v>0</v>
      </c>
      <c r="H96" s="50">
        <v>0</v>
      </c>
      <c r="I96" s="227">
        <f t="shared" si="25"/>
        <v>0</v>
      </c>
      <c r="J96" s="240">
        <f t="shared" si="26"/>
        <v>0</v>
      </c>
    </row>
    <row r="97" spans="1:10" ht="15.65" customHeight="1">
      <c r="A97" s="242" t="s">
        <v>52</v>
      </c>
      <c r="B97" s="367">
        <v>0</v>
      </c>
      <c r="C97" s="567"/>
      <c r="D97" s="50">
        <v>0</v>
      </c>
      <c r="E97" s="50">
        <v>0</v>
      </c>
      <c r="F97" s="50">
        <v>0</v>
      </c>
      <c r="G97" s="50">
        <v>0</v>
      </c>
      <c r="H97" s="50">
        <v>0</v>
      </c>
      <c r="I97" s="227">
        <f t="shared" si="25"/>
        <v>0</v>
      </c>
      <c r="J97" s="240">
        <f t="shared" si="26"/>
        <v>0</v>
      </c>
    </row>
    <row r="98" spans="1:10" ht="15.65" customHeight="1">
      <c r="A98" s="242" t="s">
        <v>52</v>
      </c>
      <c r="B98" s="243">
        <v>0</v>
      </c>
      <c r="C98" s="567"/>
      <c r="D98" s="50">
        <v>0</v>
      </c>
      <c r="E98" s="50">
        <v>0</v>
      </c>
      <c r="F98" s="50">
        <v>0</v>
      </c>
      <c r="G98" s="50">
        <v>0</v>
      </c>
      <c r="H98" s="50">
        <v>0</v>
      </c>
      <c r="I98" s="227">
        <f t="shared" si="25"/>
        <v>0</v>
      </c>
      <c r="J98" s="240">
        <f t="shared" si="26"/>
        <v>0</v>
      </c>
    </row>
    <row r="99" spans="1:10" ht="15.65" customHeight="1">
      <c r="A99" s="244" t="s">
        <v>11</v>
      </c>
      <c r="B99" s="245">
        <f>SUM(B73:B98)</f>
        <v>0</v>
      </c>
      <c r="C99" s="567"/>
      <c r="D99" s="246">
        <f t="shared" ref="D99:H99" si="27">SUM(D73:D98)</f>
        <v>0</v>
      </c>
      <c r="E99" s="246">
        <f t="shared" si="27"/>
        <v>0</v>
      </c>
      <c r="F99" s="246">
        <f>SUM(F73:F98)</f>
        <v>0</v>
      </c>
      <c r="G99" s="246">
        <f t="shared" si="27"/>
        <v>0</v>
      </c>
      <c r="H99" s="246">
        <f t="shared" si="27"/>
        <v>0</v>
      </c>
      <c r="I99" s="247">
        <f>SUM(I73:I98)</f>
        <v>0</v>
      </c>
      <c r="J99" s="247">
        <f>SUM(B99-I99)</f>
        <v>0</v>
      </c>
    </row>
    <row r="100" spans="1:10">
      <c r="B100" s="279" t="b">
        <f>IF(B72=B99,TRUE,FALSE)</f>
        <v>1</v>
      </c>
      <c r="C100" s="568"/>
      <c r="D100" s="279" t="b">
        <f t="shared" ref="D100:I100" si="28">IF(D72=D99,TRUE,FALSE)</f>
        <v>1</v>
      </c>
      <c r="E100" s="279" t="b">
        <f t="shared" si="28"/>
        <v>1</v>
      </c>
      <c r="F100" s="279" t="b">
        <f t="shared" si="28"/>
        <v>1</v>
      </c>
      <c r="G100" s="279" t="b">
        <f t="shared" si="28"/>
        <v>1</v>
      </c>
      <c r="H100" s="279" t="b">
        <f t="shared" si="28"/>
        <v>1</v>
      </c>
      <c r="I100" s="279" t="b">
        <f t="shared" si="28"/>
        <v>1</v>
      </c>
    </row>
  </sheetData>
  <sheetProtection algorithmName="SHA-512" hashValue="FJCKT/kIOzNgLTgnIyBzLoMZ37w1+NEV1PZ3rO8+j6Yi4mpmw6VhEbVH6XTCrsQU+yr9gdZSQOaZlLDIWkM7qQ==" saltValue="7NrtxS0gh3CIW+sRthM+Fw==" spinCount="100000" sheet="1" objects="1" scenarios="1" selectLockedCells="1"/>
  <mergeCells count="13">
    <mergeCell ref="A1:J1"/>
    <mergeCell ref="A2:J2"/>
    <mergeCell ref="A3:J3"/>
    <mergeCell ref="A4:J4"/>
    <mergeCell ref="I5:I6"/>
    <mergeCell ref="J5:J6"/>
    <mergeCell ref="L6:M6"/>
    <mergeCell ref="L7:M7"/>
    <mergeCell ref="L8:M8"/>
    <mergeCell ref="A70:J70"/>
    <mergeCell ref="A71:A72"/>
    <mergeCell ref="C6:C69"/>
    <mergeCell ref="C71:C100"/>
  </mergeCells>
  <printOptions horizontalCentered="1" verticalCentered="1"/>
  <pageMargins left="0.7" right="0.7" top="0.75" bottom="0.75" header="0.3" footer="0.3"/>
  <pageSetup scale="41" orientation="portrait" r:id="rId1"/>
  <headerFooter>
    <oddFooter>&amp;A</oddFooter>
  </headerFooter>
  <ignoredErrors>
    <ignoredError sqref="D72:H72 B72 I11:I17 I7:I8 I20:I27 I30:I33 I36:I52 I54:I58 I60:I67 I73:I98" formulaRange="1"/>
    <ignoredError sqref="I53:J53 J59"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16</vt:i4>
      </vt:variant>
    </vt:vector>
  </HeadingPairs>
  <TitlesOfParts>
    <vt:vector size="32" baseType="lpstr">
      <vt:lpstr>COVER</vt:lpstr>
      <vt:lpstr>Instructions</vt:lpstr>
      <vt:lpstr>Loan Product Information</vt:lpstr>
      <vt:lpstr>PREAPPLICATION</vt:lpstr>
      <vt:lpstr>Project Details</vt:lpstr>
      <vt:lpstr>Narrative</vt:lpstr>
      <vt:lpstr>Project Details 2</vt:lpstr>
      <vt:lpstr>Residential Budget S&amp;U</vt:lpstr>
      <vt:lpstr>Commercial S&amp;U</vt:lpstr>
      <vt:lpstr>Property Annual Expenses</vt:lpstr>
      <vt:lpstr>Property Income</vt:lpstr>
      <vt:lpstr>Property Cash Flow</vt:lpstr>
      <vt:lpstr> 30-Yr. Annual Cash Flow </vt:lpstr>
      <vt:lpstr>30-Yr. Annual Cash Flow Cont.</vt:lpstr>
      <vt:lpstr>Authorization</vt:lpstr>
      <vt:lpstr>Required Attachment Index </vt:lpstr>
      <vt:lpstr>' 30-Yr. Annual Cash Flow '!Print_Area</vt:lpstr>
      <vt:lpstr>'30-Yr. Annual Cash Flow Cont.'!Print_Area</vt:lpstr>
      <vt:lpstr>Authorization!Print_Area</vt:lpstr>
      <vt:lpstr>'Commercial S&amp;U'!Print_Area</vt:lpstr>
      <vt:lpstr>COVER!Print_Area</vt:lpstr>
      <vt:lpstr>Instructions!Print_Area</vt:lpstr>
      <vt:lpstr>'Loan Product Information'!Print_Area</vt:lpstr>
      <vt:lpstr>Narrative!Print_Area</vt:lpstr>
      <vt:lpstr>PREAPPLICATION!Print_Area</vt:lpstr>
      <vt:lpstr>'Project Details'!Print_Area</vt:lpstr>
      <vt:lpstr>'Project Details 2'!Print_Area</vt:lpstr>
      <vt:lpstr>'Property Annual Expenses'!Print_Area</vt:lpstr>
      <vt:lpstr>'Property Cash Flow'!Print_Area</vt:lpstr>
      <vt:lpstr>'Property Income'!Print_Area</vt:lpstr>
      <vt:lpstr>'Required Attachment Index '!Print_Area</vt:lpstr>
      <vt:lpstr>'Residential Budget S&amp;U'!Print_Area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Darlene King</dc:creator>
  <cp:lastModifiedBy>Darlene King</cp:lastModifiedBy>
  <cp:lastPrinted>2026-02-27T21:46:05Z</cp:lastPrinted>
  <dcterms:created xsi:type="dcterms:W3CDTF">2019-12-02T16:25:18Z</dcterms:created>
  <dcterms:modified xsi:type="dcterms:W3CDTF">2026-03-02T13:52:57Z</dcterms:modified>
</cp:coreProperties>
</file>