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U:\MWILSHERE\My Documents\2025 FOLDER\2025 AHFP\"/>
    </mc:Choice>
  </mc:AlternateContent>
  <xr:revisionPtr revIDLastSave="0" documentId="13_ncr:1_{5767FC14-481A-4987-AB56-1E9C6B102DFE}" xr6:coauthVersionLast="47" xr6:coauthVersionMax="47" xr10:uidLastSave="{00000000-0000-0000-0000-000000000000}"/>
  <bookViews>
    <workbookView xWindow="-110" yWindow="-110" windowWidth="19420" windowHeight="11500" tabRatio="932" xr2:uid="{00000000-000D-0000-FFFF-FFFF00000000}"/>
  </bookViews>
  <sheets>
    <sheet name="RFP COVER " sheetId="11" r:id="rId1"/>
    <sheet name="Instructions 1" sheetId="9" r:id="rId2"/>
    <sheet name="Instructions 2" sheetId="67" r:id="rId3"/>
    <sheet name="Applicant-4 (Pre-App Pg 1)" sheetId="12" r:id="rId4"/>
    <sheet name="SD_Dropdowns" sheetId="57" state="veryHidden" r:id="rId5"/>
    <sheet name="ALTS-5 (Pre-App Pg 2)" sheetId="13" r:id="rId6"/>
    <sheet name="Predevelopment Start" sheetId="49" r:id="rId7"/>
    <sheet name=" Predev Narrative Site 1" sheetId="51" r:id="rId8"/>
    <sheet name="Predev. Site 1 Details" sheetId="65" r:id="rId9"/>
    <sheet name="Predev Site 1 Budget " sheetId="36" r:id="rId10"/>
    <sheet name="Predev Scoring Site 1 " sheetId="19" r:id="rId11"/>
    <sheet name="Predev. Back up Site" sheetId="74" r:id="rId12"/>
    <sheet name="Predev Back Up Site" sheetId="75" r:id="rId13"/>
    <sheet name="Perm Gap Start" sheetId="48" r:id="rId14"/>
    <sheet name="Perm Gap Narratives " sheetId="27" r:id="rId15"/>
    <sheet name="Perm Gap Details" sheetId="21" r:id="rId16"/>
    <sheet name="Perm Gap Budget 1" sheetId="37" r:id="rId17"/>
    <sheet name="Commercial Budget S&amp;U" sheetId="69" r:id="rId18"/>
    <sheet name="Residential Budget S&amp;U" sheetId="68" r:id="rId19"/>
    <sheet name="Property Annual Expenses" sheetId="70" r:id="rId20"/>
    <sheet name="Property Income" sheetId="71" r:id="rId21"/>
    <sheet name="Property Cash Flow" sheetId="72" r:id="rId22"/>
    <sheet name="15-Yr. Annual Cash Flow " sheetId="73" r:id="rId23"/>
    <sheet name="Perm Gap Scoring" sheetId="20" r:id="rId24"/>
    <sheet name="OTA Start" sheetId="52" r:id="rId25"/>
    <sheet name="OTA Narrative and Scoring" sheetId="23" r:id="rId26"/>
    <sheet name="OTA Detail &amp; Budget" sheetId="40" r:id="rId27"/>
    <sheet name="Housing Counseling Start " sheetId="53" r:id="rId28"/>
    <sheet name="HC Details and Narrative  " sheetId="24" r:id="rId29"/>
    <sheet name="HC Budget " sheetId="41" r:id="rId30"/>
    <sheet name="HC Scoring 4" sheetId="25" r:id="rId31"/>
    <sheet name="Required Attachment Index " sheetId="46" r:id="rId32"/>
  </sheets>
  <externalReferences>
    <externalReference r:id="rId33"/>
    <externalReference r:id="rId34"/>
    <externalReference r:id="rId35"/>
    <externalReference r:id="rId36"/>
  </externalReferences>
  <definedNames>
    <definedName name="_0_Bdrm">'[1]Pg. 11 Utilities &amp; Rents'!#REF!</definedName>
    <definedName name="_6_Bdrm">'[1]Pg. 11 Utilities &amp; Rents'!#REF!</definedName>
    <definedName name="Bedrooom">'[1]Pg. 11 Utilities &amp; Rents'!#REF!</definedName>
    <definedName name="_xlnm.Print_Area" localSheetId="7">' Predev Narrative Site 1'!$A$2:$Q$15</definedName>
    <definedName name="_xlnm.Print_Area" localSheetId="22">'15-Yr. Annual Cash Flow '!$A$1:$J$45</definedName>
    <definedName name="_xlnm.Print_Area" localSheetId="5">'ALTS-5 (Pre-App Pg 2)'!$B$1:$M$39</definedName>
    <definedName name="_xlnm.Print_Area" localSheetId="3">'Applicant-4 (Pre-App Pg 1)'!$A$1:$M$35</definedName>
    <definedName name="_xlnm.Print_Area" localSheetId="17">'Commercial Budget S&amp;U'!$A$1:$N$102</definedName>
    <definedName name="_xlnm.Print_Area" localSheetId="29">'HC Budget '!$B$1:$G$32</definedName>
    <definedName name="_xlnm.Print_Area" localSheetId="28">'HC Details and Narrative  '!$B$1:$J$23</definedName>
    <definedName name="_xlnm.Print_Area" localSheetId="30">'HC Scoring 4'!$B$4:$L$43</definedName>
    <definedName name="_xlnm.Print_Area" localSheetId="27">'Housing Counseling Start '!$B$1:$M$15</definedName>
    <definedName name="_xlnm.Print_Area" localSheetId="1">'Instructions 1'!$B$1:$K$22</definedName>
    <definedName name="_xlnm.Print_Area" localSheetId="2">'Instructions 2'!$B$1:$J$24</definedName>
    <definedName name="_xlnm.Print_Area" localSheetId="26">'OTA Detail &amp; Budget'!$B$2:$G$38</definedName>
    <definedName name="_xlnm.Print_Area" localSheetId="25">'OTA Narrative and Scoring'!$B$2:$O$43</definedName>
    <definedName name="_xlnm.Print_Area" localSheetId="24">'OTA Start'!$B$1:$M$15</definedName>
    <definedName name="_xlnm.Print_Area" localSheetId="16">'Perm Gap Budget 1'!$B$1:$G$41</definedName>
    <definedName name="_xlnm.Print_Area" localSheetId="15">'Perm Gap Details'!$B$1:$M$63</definedName>
    <definedName name="_xlnm.Print_Area" localSheetId="14">'Perm Gap Narratives '!$B$1:$O$37</definedName>
    <definedName name="_xlnm.Print_Area" localSheetId="23">'Perm Gap Scoring'!$B$1:$O$56</definedName>
    <definedName name="_xlnm.Print_Area" localSheetId="13">'Perm Gap Start'!$B$1:$L$15</definedName>
    <definedName name="_xlnm.Print_Area" localSheetId="12">'Predev Back Up Site'!$B$1:$E$52</definedName>
    <definedName name="_xlnm.Print_Area" localSheetId="10">'Predev Scoring Site 1 '!$A$1:$L$51</definedName>
    <definedName name="_xlnm.Print_Area" localSheetId="9">'Predev Site 1 Budget '!$B$1:$E$52</definedName>
    <definedName name="_xlnm.Print_Area" localSheetId="11">'Predev. Back up Site'!$B$1:$L$31</definedName>
    <definedName name="_xlnm.Print_Area" localSheetId="8">'Predev. Site 1 Details'!$B$1:$L$31</definedName>
    <definedName name="_xlnm.Print_Area" localSheetId="6">'Predevelopment Start'!$B$1:$L$18</definedName>
    <definedName name="_xlnm.Print_Area" localSheetId="19">'Property Annual Expenses'!$B$1:$H$37</definedName>
    <definedName name="_xlnm.Print_Area" localSheetId="21">'Property Cash Flow'!$B$1:$H$34</definedName>
    <definedName name="_xlnm.Print_Area" localSheetId="20">'Property Income'!$B$1:$N$19</definedName>
    <definedName name="_xlnm.Print_Area" localSheetId="31">'Required Attachment Index '!$B$2:$F$59</definedName>
    <definedName name="_xlnm.Print_Area" localSheetId="18">'Residential Budget S&amp;U'!$A$1:$N$106</definedName>
    <definedName name="_xlnm.Print_Area" localSheetId="0">'RFP COVER '!$B$1:$R$35</definedName>
    <definedName name="Print_Area_MI">#REF!</definedName>
    <definedName name="SD_D_PL_IncomeTarget_Name" hidden="1">[2]SD_Dropdowns!$JS$2:$JS$6</definedName>
    <definedName name="SD_D_PL_Jurisdiction_Name" hidden="1">[2]SD_Dropdowns!$IW$2:$IW$57</definedName>
    <definedName name="SD_D_PL_State_Name" hidden="1">[2]SD_Dropdowns!$IS$2:$IS$53</definedName>
    <definedName name="SD_D_PL_TCUnitMixType_Name" hidden="1">[2]SD_Dropdowns!$JU$2:$JU$7</definedName>
    <definedName name="Select_One">#REF!</definedName>
    <definedName name="selectone">'[1]Pg. 11 Utilities &amp; Rents'!#REF!</definedName>
    <definedName name="Unitsize">'[1]Pg. 11 Utilities &amp; Rents'!#REF!</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2" i="37" l="1"/>
  <c r="D28" i="36"/>
  <c r="I77" i="69"/>
  <c r="I78" i="69"/>
  <c r="I79" i="69"/>
  <c r="I80" i="69"/>
  <c r="I81" i="69"/>
  <c r="I82" i="69"/>
  <c r="I83" i="69"/>
  <c r="I84" i="69"/>
  <c r="I85" i="69"/>
  <c r="I86" i="69"/>
  <c r="I87" i="69"/>
  <c r="I88" i="69"/>
  <c r="I89" i="69"/>
  <c r="I90" i="69"/>
  <c r="I91" i="69"/>
  <c r="I92" i="69"/>
  <c r="I93" i="69"/>
  <c r="I94" i="69"/>
  <c r="I95" i="69"/>
  <c r="I96" i="69"/>
  <c r="I97" i="69"/>
  <c r="I98" i="69"/>
  <c r="I99" i="69"/>
  <c r="I100" i="69"/>
  <c r="I101" i="69"/>
  <c r="I76" i="69"/>
  <c r="I59" i="69"/>
  <c r="I65" i="69"/>
  <c r="I66" i="69"/>
  <c r="I67" i="69"/>
  <c r="I68" i="69"/>
  <c r="I69" i="69"/>
  <c r="I70" i="69"/>
  <c r="I64" i="69"/>
  <c r="I58" i="69"/>
  <c r="I60" i="69"/>
  <c r="I61" i="69"/>
  <c r="I57" i="69"/>
  <c r="I39" i="69"/>
  <c r="I40" i="69"/>
  <c r="I41" i="69"/>
  <c r="I42" i="69"/>
  <c r="I43" i="69"/>
  <c r="I44" i="69"/>
  <c r="I45" i="69"/>
  <c r="I46" i="69"/>
  <c r="I47" i="69"/>
  <c r="I48" i="69"/>
  <c r="I49" i="69"/>
  <c r="I50" i="69"/>
  <c r="I51" i="69"/>
  <c r="I52" i="69"/>
  <c r="I53" i="69"/>
  <c r="I54" i="69"/>
  <c r="I38" i="69"/>
  <c r="I33" i="69"/>
  <c r="I34" i="69"/>
  <c r="I35" i="69"/>
  <c r="I32" i="69"/>
  <c r="I23" i="69"/>
  <c r="I24" i="69"/>
  <c r="I25" i="69"/>
  <c r="I26" i="69"/>
  <c r="I27" i="69"/>
  <c r="I28" i="69"/>
  <c r="I29" i="69"/>
  <c r="I22" i="69"/>
  <c r="I14" i="69"/>
  <c r="I15" i="69"/>
  <c r="I16" i="69"/>
  <c r="I17" i="69"/>
  <c r="I18" i="69"/>
  <c r="I19" i="69"/>
  <c r="I13" i="69"/>
  <c r="I10" i="69"/>
  <c r="I9" i="69"/>
  <c r="H7" i="69"/>
  <c r="G7" i="69"/>
  <c r="F7" i="69"/>
  <c r="E7" i="69"/>
  <c r="D7" i="69"/>
  <c r="C7" i="69"/>
  <c r="K44" i="20"/>
  <c r="C7" i="68"/>
  <c r="C8" i="69"/>
  <c r="C101" i="68"/>
  <c r="A3" i="73"/>
  <c r="B7" i="46"/>
  <c r="B11" i="40"/>
  <c r="A4" i="73"/>
  <c r="B5" i="72"/>
  <c r="B5" i="71"/>
  <c r="B5" i="70"/>
  <c r="A6" i="69"/>
  <c r="A5" i="68"/>
  <c r="I102" i="69" l="1"/>
  <c r="B9" i="74"/>
  <c r="B9" i="65"/>
  <c r="D6" i="68"/>
  <c r="B75" i="69"/>
  <c r="B102" i="69"/>
  <c r="N40" i="25"/>
  <c r="K20" i="25"/>
  <c r="K46" i="19" l="1"/>
  <c r="K42" i="19"/>
  <c r="K45" i="19"/>
  <c r="K44" i="19"/>
  <c r="K43" i="19"/>
  <c r="K18" i="20"/>
  <c r="K19" i="20"/>
  <c r="N51" i="20"/>
  <c r="M51" i="20"/>
  <c r="H10" i="72"/>
  <c r="F13" i="72"/>
  <c r="G13" i="72"/>
  <c r="H27" i="37"/>
  <c r="I25" i="37"/>
  <c r="I26" i="37"/>
  <c r="I23" i="37"/>
  <c r="I24" i="37"/>
  <c r="M62" i="21"/>
  <c r="F61" i="21"/>
  <c r="F60" i="21"/>
  <c r="N36" i="27" l="1"/>
  <c r="M36" i="27"/>
  <c r="N28" i="27"/>
  <c r="D54" i="20" s="1"/>
  <c r="M28" i="27"/>
  <c r="N20" i="27"/>
  <c r="M20" i="27"/>
  <c r="D37" i="75"/>
  <c r="E40" i="75" s="1"/>
  <c r="D28" i="75"/>
  <c r="B10" i="75"/>
  <c r="B9" i="75"/>
  <c r="F30" i="74"/>
  <c r="K19" i="19"/>
  <c r="K16" i="19"/>
  <c r="B7" i="51"/>
  <c r="N15" i="51"/>
  <c r="M15" i="51"/>
  <c r="H7" i="68"/>
  <c r="G7" i="68"/>
  <c r="F7" i="68"/>
  <c r="E7" i="68"/>
  <c r="D7" i="68"/>
  <c r="H6" i="68"/>
  <c r="G6" i="68"/>
  <c r="F6" i="68"/>
  <c r="E6" i="68"/>
  <c r="C6" i="68"/>
  <c r="K46" i="20"/>
  <c r="K38" i="20"/>
  <c r="K33" i="20"/>
  <c r="K34" i="20"/>
  <c r="K25" i="20"/>
  <c r="K17" i="20"/>
  <c r="K9" i="20"/>
  <c r="K10" i="20"/>
  <c r="C29" i="68"/>
  <c r="B19" i="68"/>
  <c r="B10" i="68"/>
  <c r="B29" i="68"/>
  <c r="B35" i="68"/>
  <c r="B4" i="71"/>
  <c r="E39" i="75" l="1"/>
  <c r="J59" i="69"/>
  <c r="J48" i="69"/>
  <c r="C71" i="69"/>
  <c r="J79" i="69"/>
  <c r="J80" i="69"/>
  <c r="J81" i="69"/>
  <c r="J82" i="69"/>
  <c r="J87" i="69"/>
  <c r="J88" i="69"/>
  <c r="J89" i="69"/>
  <c r="J90" i="69"/>
  <c r="J92" i="69"/>
  <c r="J94" i="69"/>
  <c r="J96" i="69"/>
  <c r="J97" i="69"/>
  <c r="J98" i="69"/>
  <c r="J100" i="69"/>
  <c r="C55" i="69"/>
  <c r="C62" i="69"/>
  <c r="D62" i="69"/>
  <c r="E62" i="69"/>
  <c r="F62" i="69"/>
  <c r="G62" i="69"/>
  <c r="H62" i="69"/>
  <c r="I62" i="69"/>
  <c r="B62" i="69"/>
  <c r="E55" i="69"/>
  <c r="F55" i="69"/>
  <c r="G55" i="69"/>
  <c r="H55" i="69"/>
  <c r="D55" i="69"/>
  <c r="B55" i="69"/>
  <c r="D20" i="69"/>
  <c r="D30" i="69"/>
  <c r="J10" i="69"/>
  <c r="D11" i="69"/>
  <c r="I83" i="68"/>
  <c r="I76" i="68"/>
  <c r="J76" i="68" s="1"/>
  <c r="I77" i="68"/>
  <c r="J77" i="68" s="1"/>
  <c r="I78" i="68"/>
  <c r="I79" i="68"/>
  <c r="J79" i="68" s="1"/>
  <c r="I80" i="68"/>
  <c r="I81" i="68"/>
  <c r="I82" i="68"/>
  <c r="I84" i="68"/>
  <c r="I85" i="68"/>
  <c r="I86" i="68"/>
  <c r="I87" i="68"/>
  <c r="I88" i="68"/>
  <c r="J88" i="68" s="1"/>
  <c r="I89" i="68"/>
  <c r="J89" i="68" s="1"/>
  <c r="I90" i="68"/>
  <c r="J90" i="68" s="1"/>
  <c r="I91" i="68"/>
  <c r="J91" i="68" s="1"/>
  <c r="I92" i="68"/>
  <c r="J92" i="68" s="1"/>
  <c r="I93" i="68"/>
  <c r="J93" i="68" s="1"/>
  <c r="I94" i="68"/>
  <c r="J94" i="68" s="1"/>
  <c r="I95" i="68"/>
  <c r="I96" i="68"/>
  <c r="I97" i="68"/>
  <c r="I98" i="68"/>
  <c r="I99" i="68"/>
  <c r="J99" i="68" s="1"/>
  <c r="I100" i="68"/>
  <c r="I75" i="68"/>
  <c r="B70" i="68"/>
  <c r="C61" i="68"/>
  <c r="D61" i="68"/>
  <c r="E61" i="68"/>
  <c r="F61" i="68"/>
  <c r="G61" i="68"/>
  <c r="H61" i="68"/>
  <c r="B61" i="68"/>
  <c r="C35" i="68"/>
  <c r="C54" i="68"/>
  <c r="D54" i="68"/>
  <c r="E54" i="68"/>
  <c r="F54" i="68"/>
  <c r="G54" i="68"/>
  <c r="H54" i="68"/>
  <c r="B54" i="68"/>
  <c r="C70" i="68"/>
  <c r="D70" i="68"/>
  <c r="E70" i="68"/>
  <c r="F70" i="68"/>
  <c r="G70" i="68"/>
  <c r="H70" i="68"/>
  <c r="I64" i="68"/>
  <c r="J64" i="68" s="1"/>
  <c r="I65" i="68"/>
  <c r="I66" i="68"/>
  <c r="I67" i="68"/>
  <c r="J67" i="68" s="1"/>
  <c r="I68" i="68"/>
  <c r="J68" i="68" s="1"/>
  <c r="I69" i="68"/>
  <c r="J69" i="68" s="1"/>
  <c r="I63" i="68"/>
  <c r="J63" i="68" s="1"/>
  <c r="J70" i="68" s="1"/>
  <c r="I57" i="68"/>
  <c r="J57" i="68" s="1"/>
  <c r="I58" i="68"/>
  <c r="J58" i="68" s="1"/>
  <c r="I59" i="68"/>
  <c r="J59" i="68" s="1"/>
  <c r="I60" i="68"/>
  <c r="I56" i="68"/>
  <c r="I61" i="68" s="1"/>
  <c r="I38" i="68"/>
  <c r="J38" i="68" s="1"/>
  <c r="I39" i="68"/>
  <c r="J39" i="68" s="1"/>
  <c r="I40" i="68"/>
  <c r="J40" i="68" s="1"/>
  <c r="I41" i="68"/>
  <c r="J41" i="68" s="1"/>
  <c r="I42" i="68"/>
  <c r="J42" i="68" s="1"/>
  <c r="I43" i="68"/>
  <c r="J43" i="68" s="1"/>
  <c r="I44" i="68"/>
  <c r="J44" i="68" s="1"/>
  <c r="I45" i="68"/>
  <c r="J45" i="68" s="1"/>
  <c r="I46" i="68"/>
  <c r="J46" i="68" s="1"/>
  <c r="I47" i="68"/>
  <c r="J47" i="68" s="1"/>
  <c r="I48" i="68"/>
  <c r="J48" i="68" s="1"/>
  <c r="I49" i="68"/>
  <c r="J49" i="68" s="1"/>
  <c r="I50" i="68"/>
  <c r="J50" i="68" s="1"/>
  <c r="I51" i="68"/>
  <c r="J51" i="68" s="1"/>
  <c r="I52" i="68"/>
  <c r="J52" i="68" s="1"/>
  <c r="I53" i="68"/>
  <c r="J53" i="68" s="1"/>
  <c r="I37" i="68"/>
  <c r="J37" i="68" s="1"/>
  <c r="I32" i="68"/>
  <c r="J32" i="68" s="1"/>
  <c r="I33" i="68"/>
  <c r="I34" i="68"/>
  <c r="J34" i="68" s="1"/>
  <c r="I31" i="68"/>
  <c r="J31" i="68" s="1"/>
  <c r="I22" i="68"/>
  <c r="J22" i="68" s="1"/>
  <c r="I23" i="68"/>
  <c r="J23" i="68" s="1"/>
  <c r="I24" i="68"/>
  <c r="J24" i="68" s="1"/>
  <c r="I25" i="68"/>
  <c r="J25" i="68" s="1"/>
  <c r="I26" i="68"/>
  <c r="J26" i="68" s="1"/>
  <c r="I27" i="68"/>
  <c r="I28" i="68"/>
  <c r="J28" i="68" s="1"/>
  <c r="I21" i="68"/>
  <c r="J21" i="68" s="1"/>
  <c r="I13" i="68"/>
  <c r="J13" i="68" s="1"/>
  <c r="I14" i="68"/>
  <c r="J14" i="68" s="1"/>
  <c r="I15" i="68"/>
  <c r="I16" i="68"/>
  <c r="J16" i="68" s="1"/>
  <c r="I17" i="68"/>
  <c r="J17" i="68" s="1"/>
  <c r="I18" i="68"/>
  <c r="J18" i="68" s="1"/>
  <c r="I12" i="68"/>
  <c r="J12" i="68" s="1"/>
  <c r="I9" i="68"/>
  <c r="J9" i="68" s="1"/>
  <c r="I8" i="68"/>
  <c r="J8" i="68" s="1"/>
  <c r="B4" i="72"/>
  <c r="B4" i="70"/>
  <c r="A5" i="69"/>
  <c r="A4" i="68"/>
  <c r="C17" i="73"/>
  <c r="D17" i="73" s="1"/>
  <c r="E17" i="73" s="1"/>
  <c r="F17" i="73" s="1"/>
  <c r="G17" i="73" s="1"/>
  <c r="H17" i="73" s="1"/>
  <c r="I17" i="73" s="1"/>
  <c r="J17" i="73" s="1"/>
  <c r="C39" i="73" s="1"/>
  <c r="D39" i="73" s="1"/>
  <c r="E39" i="73" s="1"/>
  <c r="F39" i="73" s="1"/>
  <c r="G39" i="73" s="1"/>
  <c r="H39" i="73" s="1"/>
  <c r="I39" i="73" s="1"/>
  <c r="C14" i="73"/>
  <c r="D14" i="73" s="1"/>
  <c r="E14" i="73" s="1"/>
  <c r="F14" i="73" s="1"/>
  <c r="G14" i="73" s="1"/>
  <c r="H14" i="73" s="1"/>
  <c r="I14" i="73" s="1"/>
  <c r="J14" i="73" s="1"/>
  <c r="C36" i="73" s="1"/>
  <c r="D36" i="73" s="1"/>
  <c r="E36" i="73" s="1"/>
  <c r="F36" i="73" s="1"/>
  <c r="G36" i="73" s="1"/>
  <c r="H36" i="73" s="1"/>
  <c r="I36" i="73" s="1"/>
  <c r="A8" i="73"/>
  <c r="A30" i="73" s="1"/>
  <c r="A7" i="73"/>
  <c r="A29" i="73" s="1"/>
  <c r="C16" i="71"/>
  <c r="E15" i="71"/>
  <c r="E14" i="71"/>
  <c r="E13" i="71"/>
  <c r="E12" i="71"/>
  <c r="E11" i="71"/>
  <c r="L10" i="71"/>
  <c r="J10" i="71"/>
  <c r="E10" i="71"/>
  <c r="N9" i="71"/>
  <c r="E9" i="71"/>
  <c r="N8" i="71"/>
  <c r="N10" i="71" s="1"/>
  <c r="G8" i="72" s="1"/>
  <c r="E8" i="71"/>
  <c r="H34" i="70"/>
  <c r="D34" i="70"/>
  <c r="D25" i="70"/>
  <c r="H22" i="70"/>
  <c r="H102" i="69"/>
  <c r="G102" i="69"/>
  <c r="F102" i="69"/>
  <c r="E102" i="69"/>
  <c r="D102" i="69"/>
  <c r="J101" i="69"/>
  <c r="J99" i="69"/>
  <c r="J95" i="69"/>
  <c r="J93" i="69"/>
  <c r="J91" i="69"/>
  <c r="J86" i="69"/>
  <c r="J85" i="69"/>
  <c r="J84" i="69"/>
  <c r="J83" i="69"/>
  <c r="J78" i="69"/>
  <c r="J77" i="69"/>
  <c r="H75" i="69"/>
  <c r="G75" i="69"/>
  <c r="F75" i="69"/>
  <c r="E75" i="69"/>
  <c r="D75" i="69"/>
  <c r="H71" i="69"/>
  <c r="G71" i="69"/>
  <c r="F71" i="69"/>
  <c r="E71" i="69"/>
  <c r="D71" i="69"/>
  <c r="B71" i="69"/>
  <c r="J70" i="69"/>
  <c r="J69" i="69"/>
  <c r="J68" i="69"/>
  <c r="J67" i="69"/>
  <c r="J66" i="69"/>
  <c r="J65" i="69"/>
  <c r="J64" i="69"/>
  <c r="J61" i="69"/>
  <c r="J60" i="69"/>
  <c r="J58" i="69"/>
  <c r="J57" i="69"/>
  <c r="J56" i="69"/>
  <c r="J63" i="69" s="1"/>
  <c r="J74" i="69" s="1"/>
  <c r="I56" i="69"/>
  <c r="I63" i="69" s="1"/>
  <c r="I74" i="69" s="1"/>
  <c r="J54" i="69"/>
  <c r="J53" i="69"/>
  <c r="J52" i="69"/>
  <c r="J51" i="69"/>
  <c r="J50" i="69"/>
  <c r="J49" i="69"/>
  <c r="J47" i="69"/>
  <c r="J46" i="69"/>
  <c r="J45" i="69"/>
  <c r="J44" i="69"/>
  <c r="J43" i="69"/>
  <c r="J42" i="69"/>
  <c r="J41" i="69"/>
  <c r="J40" i="69"/>
  <c r="J39" i="69"/>
  <c r="J38" i="69"/>
  <c r="H36" i="69"/>
  <c r="G36" i="69"/>
  <c r="F36" i="69"/>
  <c r="E36" i="69"/>
  <c r="D36" i="69"/>
  <c r="B36" i="69"/>
  <c r="J35" i="69"/>
  <c r="J34" i="69"/>
  <c r="J33" i="69"/>
  <c r="J32" i="69"/>
  <c r="H30" i="69"/>
  <c r="G30" i="69"/>
  <c r="G72" i="69" s="1"/>
  <c r="F30" i="69"/>
  <c r="E30" i="69"/>
  <c r="B30" i="69"/>
  <c r="J29" i="69"/>
  <c r="J28" i="69"/>
  <c r="J27" i="69"/>
  <c r="J26" i="69"/>
  <c r="J25" i="69"/>
  <c r="J24" i="69"/>
  <c r="J23" i="69"/>
  <c r="J22" i="69"/>
  <c r="H20" i="69"/>
  <c r="G20" i="69"/>
  <c r="F20" i="69"/>
  <c r="E20" i="69"/>
  <c r="B20" i="69"/>
  <c r="J19" i="69"/>
  <c r="J18" i="69"/>
  <c r="J17" i="69"/>
  <c r="J16" i="69"/>
  <c r="J15" i="69"/>
  <c r="J14" i="69"/>
  <c r="J13" i="69"/>
  <c r="H11" i="69"/>
  <c r="G11" i="69"/>
  <c r="F11" i="69"/>
  <c r="F72" i="69" s="1"/>
  <c r="E11" i="69"/>
  <c r="C11" i="69"/>
  <c r="C72" i="69" s="1"/>
  <c r="B9" i="69"/>
  <c r="H8" i="69"/>
  <c r="H12" i="69" s="1"/>
  <c r="H21" i="69" s="1"/>
  <c r="H31" i="69" s="1"/>
  <c r="H37" i="69" s="1"/>
  <c r="H56" i="69" s="1"/>
  <c r="H63" i="69" s="1"/>
  <c r="H74" i="69" s="1"/>
  <c r="G8" i="69"/>
  <c r="G12" i="69" s="1"/>
  <c r="G21" i="69" s="1"/>
  <c r="G31" i="69" s="1"/>
  <c r="G37" i="69" s="1"/>
  <c r="G56" i="69" s="1"/>
  <c r="G63" i="69" s="1"/>
  <c r="G74" i="69" s="1"/>
  <c r="F8" i="69"/>
  <c r="F12" i="69" s="1"/>
  <c r="F21" i="69" s="1"/>
  <c r="F31" i="69" s="1"/>
  <c r="F37" i="69" s="1"/>
  <c r="F56" i="69" s="1"/>
  <c r="F63" i="69" s="1"/>
  <c r="F74" i="69" s="1"/>
  <c r="E8" i="69"/>
  <c r="E12" i="69" s="1"/>
  <c r="E21" i="69" s="1"/>
  <c r="E31" i="69" s="1"/>
  <c r="E37" i="69" s="1"/>
  <c r="E56" i="69" s="1"/>
  <c r="E63" i="69" s="1"/>
  <c r="E74" i="69" s="1"/>
  <c r="D8" i="69"/>
  <c r="D12" i="69" s="1"/>
  <c r="D21" i="69" s="1"/>
  <c r="D31" i="69" s="1"/>
  <c r="D37" i="69" s="1"/>
  <c r="D56" i="69" s="1"/>
  <c r="D63" i="69" s="1"/>
  <c r="D74" i="69" s="1"/>
  <c r="C12" i="69"/>
  <c r="C21" i="69" s="1"/>
  <c r="C31" i="69" s="1"/>
  <c r="C37" i="69" s="1"/>
  <c r="C56" i="69" s="1"/>
  <c r="C63" i="69" s="1"/>
  <c r="C74" i="69" s="1"/>
  <c r="H101" i="68"/>
  <c r="G101" i="68"/>
  <c r="F101" i="68"/>
  <c r="E101" i="68"/>
  <c r="D101" i="68"/>
  <c r="B101" i="68"/>
  <c r="J100" i="68"/>
  <c r="J98" i="68"/>
  <c r="J97" i="68"/>
  <c r="J96" i="68"/>
  <c r="J95" i="68"/>
  <c r="J87" i="68"/>
  <c r="J86" i="68"/>
  <c r="J85" i="68"/>
  <c r="J84" i="68"/>
  <c r="J82" i="68"/>
  <c r="J81" i="68"/>
  <c r="J80" i="68"/>
  <c r="J78" i="68"/>
  <c r="H74" i="68"/>
  <c r="G74" i="68"/>
  <c r="F74" i="68"/>
  <c r="E74" i="68"/>
  <c r="D74" i="68"/>
  <c r="C74" i="68"/>
  <c r="B74" i="68"/>
  <c r="J66" i="68"/>
  <c r="J65" i="68"/>
  <c r="J60" i="68"/>
  <c r="J56" i="68"/>
  <c r="J61" i="68" s="1"/>
  <c r="J55" i="68"/>
  <c r="J62" i="68" s="1"/>
  <c r="J73" i="68" s="1"/>
  <c r="I55" i="68"/>
  <c r="I62" i="68" s="1"/>
  <c r="I73" i="68" s="1"/>
  <c r="H35" i="68"/>
  <c r="G35" i="68"/>
  <c r="F35" i="68"/>
  <c r="E35" i="68"/>
  <c r="D35" i="68"/>
  <c r="J33" i="68"/>
  <c r="H29" i="68"/>
  <c r="G29" i="68"/>
  <c r="F29" i="68"/>
  <c r="E29" i="68"/>
  <c r="D29" i="68"/>
  <c r="J27" i="68"/>
  <c r="H19" i="68"/>
  <c r="G19" i="68"/>
  <c r="F19" i="68"/>
  <c r="E19" i="68"/>
  <c r="D19" i="68"/>
  <c r="C19" i="68"/>
  <c r="C71" i="68" s="1"/>
  <c r="J15" i="68"/>
  <c r="H10" i="68"/>
  <c r="G10" i="68"/>
  <c r="F10" i="68"/>
  <c r="E10" i="68"/>
  <c r="D10" i="68"/>
  <c r="C10" i="68"/>
  <c r="H11" i="68"/>
  <c r="H20" i="68" s="1"/>
  <c r="H30" i="68" s="1"/>
  <c r="H36" i="68" s="1"/>
  <c r="H55" i="68" s="1"/>
  <c r="H62" i="68" s="1"/>
  <c r="H73" i="68" s="1"/>
  <c r="G11" i="68"/>
  <c r="G20" i="68" s="1"/>
  <c r="G30" i="68" s="1"/>
  <c r="G36" i="68" s="1"/>
  <c r="G55" i="68" s="1"/>
  <c r="G62" i="68" s="1"/>
  <c r="G73" i="68" s="1"/>
  <c r="F11" i="68"/>
  <c r="F20" i="68" s="1"/>
  <c r="F30" i="68" s="1"/>
  <c r="F36" i="68" s="1"/>
  <c r="F55" i="68" s="1"/>
  <c r="F62" i="68" s="1"/>
  <c r="F73" i="68" s="1"/>
  <c r="E11" i="68"/>
  <c r="E20" i="68" s="1"/>
  <c r="E30" i="68" s="1"/>
  <c r="E36" i="68" s="1"/>
  <c r="E55" i="68" s="1"/>
  <c r="E62" i="68" s="1"/>
  <c r="E73" i="68" s="1"/>
  <c r="D11" i="68"/>
  <c r="D20" i="68" s="1"/>
  <c r="D30" i="68" s="1"/>
  <c r="D36" i="68" s="1"/>
  <c r="D55" i="68" s="1"/>
  <c r="D62" i="68" s="1"/>
  <c r="D73" i="68" s="1"/>
  <c r="C11" i="68"/>
  <c r="C20" i="68" s="1"/>
  <c r="C30" i="68" s="1"/>
  <c r="C36" i="68" s="1"/>
  <c r="C55" i="68" s="1"/>
  <c r="C62" i="68" s="1"/>
  <c r="C73" i="68" s="1"/>
  <c r="F30" i="65"/>
  <c r="D71" i="68" l="1"/>
  <c r="F71" i="68"/>
  <c r="G71" i="68"/>
  <c r="N8" i="68"/>
  <c r="H71" i="68"/>
  <c r="J10" i="68"/>
  <c r="I54" i="68"/>
  <c r="B11" i="69"/>
  <c r="N9" i="69" s="1"/>
  <c r="J9" i="69"/>
  <c r="H72" i="69"/>
  <c r="E72" i="69"/>
  <c r="E71" i="68"/>
  <c r="I29" i="68"/>
  <c r="J29" i="68" s="1"/>
  <c r="J71" i="68" s="1"/>
  <c r="D72" i="69"/>
  <c r="J62" i="69"/>
  <c r="J36" i="69"/>
  <c r="N8" i="69"/>
  <c r="E16" i="71"/>
  <c r="F8" i="72" s="1"/>
  <c r="F9" i="72" s="1"/>
  <c r="J35" i="68"/>
  <c r="J20" i="69"/>
  <c r="J54" i="68"/>
  <c r="I101" i="68"/>
  <c r="N7" i="68"/>
  <c r="N9" i="68" s="1"/>
  <c r="B71" i="68"/>
  <c r="N12" i="69" s="1"/>
  <c r="J55" i="69"/>
  <c r="I55" i="69"/>
  <c r="J30" i="69"/>
  <c r="I30" i="69"/>
  <c r="I36" i="69"/>
  <c r="I11" i="69"/>
  <c r="J83" i="68"/>
  <c r="I70" i="68"/>
  <c r="I35" i="68"/>
  <c r="I19" i="68"/>
  <c r="J19" i="68" s="1"/>
  <c r="I10" i="68"/>
  <c r="H13" i="72"/>
  <c r="C11" i="73" s="1"/>
  <c r="D11" i="73" s="1"/>
  <c r="E11" i="73" s="1"/>
  <c r="F11" i="73" s="1"/>
  <c r="G11" i="73" s="1"/>
  <c r="H11" i="73" s="1"/>
  <c r="I11" i="73" s="1"/>
  <c r="J11" i="73" s="1"/>
  <c r="C33" i="73" s="1"/>
  <c r="D33" i="73" s="1"/>
  <c r="E33" i="73" s="1"/>
  <c r="F33" i="73" s="1"/>
  <c r="G33" i="73" s="1"/>
  <c r="H33" i="73" s="1"/>
  <c r="I33" i="73" s="1"/>
  <c r="H36" i="70"/>
  <c r="H37" i="70" s="1"/>
  <c r="I20" i="69"/>
  <c r="J75" i="68"/>
  <c r="J101" i="68" s="1"/>
  <c r="J11" i="69"/>
  <c r="I71" i="69"/>
  <c r="J71" i="69" s="1"/>
  <c r="G9" i="72"/>
  <c r="G11" i="72" s="1"/>
  <c r="J76" i="69"/>
  <c r="J102" i="69" s="1"/>
  <c r="I71" i="68" l="1"/>
  <c r="B72" i="69"/>
  <c r="N13" i="69" s="1"/>
  <c r="N10" i="69"/>
  <c r="I72" i="69"/>
  <c r="J72" i="69"/>
  <c r="G14" i="72"/>
  <c r="C8" i="73"/>
  <c r="F11" i="72"/>
  <c r="C7" i="73" s="1"/>
  <c r="H8" i="72"/>
  <c r="N14" i="69"/>
  <c r="H9" i="72"/>
  <c r="H17" i="72"/>
  <c r="D8" i="73" l="1"/>
  <c r="E8" i="73" s="1"/>
  <c r="F8" i="73" s="1"/>
  <c r="G8" i="73" s="1"/>
  <c r="H8" i="73" s="1"/>
  <c r="I8" i="73" s="1"/>
  <c r="J8" i="73" s="1"/>
  <c r="C30" i="73" s="1"/>
  <c r="D30" i="73" s="1"/>
  <c r="E30" i="73" s="1"/>
  <c r="F30" i="73" s="1"/>
  <c r="G30" i="73" s="1"/>
  <c r="H30" i="73" s="1"/>
  <c r="I30" i="73" s="1"/>
  <c r="H11" i="72"/>
  <c r="H14" i="72" s="1"/>
  <c r="H20" i="72" s="1"/>
  <c r="F14" i="72"/>
  <c r="C13" i="73"/>
  <c r="D13" i="73" s="1"/>
  <c r="E13" i="73" s="1"/>
  <c r="F13" i="73" s="1"/>
  <c r="G13" i="73" s="1"/>
  <c r="H13" i="73" s="1"/>
  <c r="I13" i="73" s="1"/>
  <c r="J13" i="73" s="1"/>
  <c r="C35" i="73" s="1"/>
  <c r="D35" i="73" s="1"/>
  <c r="E35" i="73" s="1"/>
  <c r="F35" i="73" s="1"/>
  <c r="G35" i="73" s="1"/>
  <c r="H35" i="73" s="1"/>
  <c r="I35" i="73" s="1"/>
  <c r="C9" i="73"/>
  <c r="D7" i="73"/>
  <c r="C16" i="73" l="1"/>
  <c r="D9" i="73"/>
  <c r="D16" i="73" s="1"/>
  <c r="E7" i="73"/>
  <c r="E9" i="73" l="1"/>
  <c r="E16" i="73" s="1"/>
  <c r="F7" i="73"/>
  <c r="F9" i="73" l="1"/>
  <c r="F16" i="73" s="1"/>
  <c r="G7" i="73"/>
  <c r="G9" i="73" l="1"/>
  <c r="G16" i="73" s="1"/>
  <c r="H7" i="73"/>
  <c r="H9" i="73" l="1"/>
  <c r="H16" i="73" s="1"/>
  <c r="I7" i="73"/>
  <c r="I9" i="73" l="1"/>
  <c r="I16" i="73" s="1"/>
  <c r="J7" i="73"/>
  <c r="C29" i="73" l="1"/>
  <c r="J9" i="73"/>
  <c r="J16" i="73" s="1"/>
  <c r="D29" i="73" l="1"/>
  <c r="C31" i="73"/>
  <c r="C38" i="73" s="1"/>
  <c r="E29" i="73" l="1"/>
  <c r="D31" i="73"/>
  <c r="D38" i="73" s="1"/>
  <c r="F29" i="73" l="1"/>
  <c r="E31" i="73"/>
  <c r="E38" i="73" s="1"/>
  <c r="F31" i="73" l="1"/>
  <c r="F38" i="73" s="1"/>
  <c r="G29" i="73"/>
  <c r="G31" i="73" l="1"/>
  <c r="G38" i="73" s="1"/>
  <c r="H29" i="73"/>
  <c r="I29" i="73" l="1"/>
  <c r="I31" i="73" s="1"/>
  <c r="I38" i="73" s="1"/>
  <c r="H31" i="73"/>
  <c r="H38" i="73" s="1"/>
  <c r="D27" i="37" l="1"/>
  <c r="I27" i="37"/>
  <c r="H23" i="72" s="1"/>
  <c r="D24" i="40"/>
  <c r="C40" i="73" l="1"/>
  <c r="D40" i="73" s="1"/>
  <c r="E40" i="73" s="1"/>
  <c r="F40" i="73" s="1"/>
  <c r="G40" i="73" s="1"/>
  <c r="H40" i="73" s="1"/>
  <c r="I40" i="73" s="1"/>
  <c r="C18" i="73"/>
  <c r="D18" i="73" s="1"/>
  <c r="E18" i="73" s="1"/>
  <c r="F18" i="73" s="1"/>
  <c r="G18" i="73" s="1"/>
  <c r="H18" i="73" s="1"/>
  <c r="I18" i="73" s="1"/>
  <c r="J18" i="73" s="1"/>
  <c r="H24" i="72"/>
  <c r="H25" i="72"/>
  <c r="D12" i="9" l="1"/>
  <c r="B11" i="19"/>
  <c r="B10" i="19"/>
  <c r="B10" i="36"/>
  <c r="D22" i="73" l="1"/>
  <c r="D19" i="73"/>
  <c r="F22" i="73"/>
  <c r="F19" i="73"/>
  <c r="I19" i="73"/>
  <c r="I22" i="73"/>
  <c r="E19" i="73"/>
  <c r="E22" i="73"/>
  <c r="G22" i="73"/>
  <c r="G19" i="73"/>
  <c r="J22" i="73"/>
  <c r="J19" i="73"/>
  <c r="H19" i="73"/>
  <c r="H22" i="73"/>
  <c r="K25" i="19"/>
  <c r="K24" i="19"/>
  <c r="K31" i="23"/>
  <c r="K30" i="23"/>
  <c r="K28" i="23"/>
  <c r="K29" i="23"/>
  <c r="K36" i="23"/>
  <c r="K35" i="23"/>
  <c r="K23" i="23"/>
  <c r="K22" i="23"/>
  <c r="K21" i="23"/>
  <c r="K25" i="23"/>
  <c r="K24" i="23"/>
  <c r="K37" i="23"/>
  <c r="K32" i="23"/>
  <c r="K41" i="20"/>
  <c r="M60" i="21" l="1"/>
  <c r="M61" i="21" s="1"/>
  <c r="K38" i="19"/>
  <c r="K39" i="19"/>
  <c r="K37" i="19"/>
  <c r="K34" i="19"/>
  <c r="K33" i="19"/>
  <c r="K32" i="19"/>
  <c r="K31" i="19"/>
  <c r="K30" i="19"/>
  <c r="K29" i="19"/>
  <c r="K26" i="19"/>
  <c r="K23" i="19"/>
  <c r="K22" i="20"/>
  <c r="K35" i="20" l="1"/>
  <c r="K29" i="20"/>
  <c r="K28" i="20"/>
  <c r="E14" i="24" l="1"/>
  <c r="K14" i="20" l="1"/>
  <c r="K47" i="20"/>
  <c r="G19" i="9" l="1"/>
  <c r="G18" i="9"/>
  <c r="G17" i="9"/>
  <c r="G15" i="9"/>
  <c r="G16" i="9"/>
  <c r="D23" i="41" l="1"/>
  <c r="B15" i="25" l="1"/>
  <c r="B12" i="41"/>
  <c r="B10" i="24"/>
  <c r="E14" i="23"/>
  <c r="B9" i="23"/>
  <c r="K49" i="20" l="1"/>
  <c r="K18" i="19"/>
  <c r="K17" i="19"/>
  <c r="K15" i="19"/>
  <c r="K13" i="20" l="1"/>
  <c r="K12" i="20"/>
  <c r="K11" i="20"/>
  <c r="B11" i="13" l="1"/>
  <c r="D37" i="36"/>
  <c r="E39" i="36" l="1"/>
  <c r="E40" i="36"/>
  <c r="B11" i="27"/>
  <c r="D28" i="41"/>
  <c r="D31" i="40"/>
  <c r="E36" i="40" s="1"/>
  <c r="E37" i="40" l="1"/>
  <c r="K25" i="25"/>
  <c r="K24" i="25"/>
  <c r="K40" i="20"/>
  <c r="K30" i="20"/>
  <c r="K27" i="20" l="1"/>
  <c r="K26" i="20"/>
  <c r="K21" i="20" l="1"/>
  <c r="K20" i="20"/>
  <c r="K37" i="25" l="1"/>
  <c r="K17" i="23"/>
  <c r="K16" i="23"/>
  <c r="K41" i="23" s="1"/>
  <c r="K18" i="23"/>
  <c r="D20" i="41" l="1"/>
  <c r="B11" i="41"/>
  <c r="B10" i="40"/>
  <c r="D19" i="37"/>
  <c r="B10" i="37"/>
  <c r="B9" i="36"/>
  <c r="B6" i="68" l="1"/>
  <c r="E29" i="37"/>
  <c r="E28" i="37"/>
  <c r="B7" i="69"/>
  <c r="E31" i="41"/>
  <c r="E30" i="41"/>
  <c r="K39" i="20"/>
  <c r="K53" i="20"/>
  <c r="K19" i="25" l="1"/>
  <c r="K41" i="25" s="1"/>
  <c r="B14" i="25" l="1"/>
  <c r="B9" i="24"/>
  <c r="B8" i="23"/>
  <c r="B12" i="21"/>
  <c r="D50" i="19"/>
  <c r="J49" i="19" s="1"/>
  <c r="N48" i="19" l="1"/>
  <c r="C19" i="73" l="1"/>
  <c r="C20" i="73" s="1"/>
  <c r="D20" i="73" s="1"/>
  <c r="E20" i="73" s="1"/>
  <c r="F20" i="73" s="1"/>
  <c r="G20" i="73" s="1"/>
  <c r="H20" i="73" s="1"/>
  <c r="I20" i="73" s="1"/>
  <c r="J20" i="73" s="1"/>
  <c r="F41" i="73"/>
  <c r="G41" i="73"/>
  <c r="C22" i="73"/>
  <c r="C45" i="73" s="1"/>
  <c r="E41" i="73"/>
  <c r="E44" i="73"/>
  <c r="D41" i="73"/>
  <c r="D44" i="73"/>
  <c r="F44" i="73"/>
  <c r="H41" i="73"/>
  <c r="I41" i="73"/>
  <c r="I44" i="73"/>
  <c r="G44" i="73"/>
  <c r="C44" i="73"/>
  <c r="C41" i="73"/>
  <c r="I45" i="73" l="1"/>
  <c r="C42" i="73"/>
  <c r="H23" i="73"/>
  <c r="E23" i="73"/>
  <c r="G23" i="73"/>
  <c r="D42" i="73"/>
  <c r="E42" i="73" s="1"/>
  <c r="F42" i="73" s="1"/>
  <c r="G42" i="73" s="1"/>
  <c r="H42" i="73" s="1"/>
  <c r="I42" i="73" s="1"/>
  <c r="J23" i="73"/>
  <c r="D45" i="73"/>
  <c r="E45" i="73"/>
  <c r="I23" i="73"/>
  <c r="H44" i="73"/>
  <c r="C23" i="73"/>
  <c r="H45" i="73"/>
  <c r="F23" i="73"/>
  <c r="D23" i="73"/>
  <c r="F45" i="73"/>
  <c r="G45" i="73"/>
</calcChain>
</file>

<file path=xl/sharedStrings.xml><?xml version="1.0" encoding="utf-8"?>
<sst xmlns="http://schemas.openxmlformats.org/spreadsheetml/2006/main" count="1611" uniqueCount="812">
  <si>
    <t>Affordable Housing Fund Program (AHFP)</t>
  </si>
  <si>
    <t>Request For Proposals (RFP)</t>
  </si>
  <si>
    <t xml:space="preserve">Financing Application                                      </t>
  </si>
  <si>
    <t xml:space="preserve"> RFP 1 2026 AHFP </t>
  </si>
  <si>
    <t>The West Virginia Housing Development Fund is an Equal Housing Opportunity Lender</t>
  </si>
  <si>
    <t>AFFORDABLE HOUSING FUND PROGRAM (AHFP) REQUEST FOR PROPOSAL INSTRUCTIONS</t>
  </si>
  <si>
    <t>INTRODUCTION</t>
  </si>
  <si>
    <r>
      <t xml:space="preserve">The West Virginia Housing Development Fund (Fund) is soliciting proposals for the Affordable Housing Fund Program (AHFP)  from eligible applicants.  The AHFP is designed to provide financial assistance to eligible organizations which focus on providing and preserving affordable housing in West Virginia.  The AHFP's loan products (activities), loan purposes, funding limits and terms are outlined on the ALTS-5 Tab in this workbook and in the AHFP Program guide which can be downloaded from the Fund's website. </t>
    </r>
    <r>
      <rPr>
        <u/>
        <sz val="12"/>
        <color rgb="FF0070C0"/>
        <rFont val="Calibri"/>
        <family val="2"/>
        <scheme val="minor"/>
      </rPr>
      <t>https://www.wvhdf.com/programs/affordable-housing-fund</t>
    </r>
    <r>
      <rPr>
        <sz val="12"/>
        <rFont val="Calibri"/>
        <family val="2"/>
        <scheme val="minor"/>
      </rPr>
      <t xml:space="preserve"> (copy and paste link to browser)</t>
    </r>
    <r>
      <rPr>
        <sz val="12"/>
        <color rgb="FF0070C0"/>
        <rFont val="Calibri"/>
        <family val="2"/>
        <scheme val="minor"/>
      </rPr>
      <t>.</t>
    </r>
  </si>
  <si>
    <r>
      <rPr>
        <sz val="12"/>
        <color rgb="FF000000"/>
        <rFont val="Calibri"/>
        <family val="2"/>
      </rPr>
      <t xml:space="preserve">Applicants may submit applications for more than one product in this RFP.  </t>
    </r>
    <r>
      <rPr>
        <b/>
        <sz val="12"/>
        <color rgb="FFFF0000"/>
        <rFont val="Calibri"/>
        <family val="2"/>
      </rPr>
      <t>ONLY ONE APPLICATION PER PRODUCT PER ROUND.</t>
    </r>
    <r>
      <rPr>
        <sz val="12"/>
        <color rgb="FF000000"/>
        <rFont val="Calibri"/>
        <family val="2"/>
      </rPr>
      <t xml:space="preserve">  Each product application requires a $200 non-refundable application fee.</t>
    </r>
  </si>
  <si>
    <t>AVAILABLE PRODUCT ALLOCATIONS</t>
  </si>
  <si>
    <t>Loan Product (Activity)</t>
  </si>
  <si>
    <t>Minimum Avail.*</t>
  </si>
  <si>
    <t>Predevelopment</t>
  </si>
  <si>
    <t>Organizational Technical Assistance</t>
  </si>
  <si>
    <t>Housing Counseling</t>
  </si>
  <si>
    <t>Total</t>
  </si>
  <si>
    <t>RFP DEADLINES</t>
  </si>
  <si>
    <t>Deadline Weekday</t>
  </si>
  <si>
    <t>Due Dates</t>
  </si>
  <si>
    <t>Day</t>
  </si>
  <si>
    <t>Time Deadline</t>
  </si>
  <si>
    <t>RFP Announcement by Fund</t>
  </si>
  <si>
    <t>4:00 p.m.</t>
  </si>
  <si>
    <t>Pre-applications Due to Fund*</t>
  </si>
  <si>
    <t>Friday</t>
  </si>
  <si>
    <t>Pre-applicant Conference Call**</t>
  </si>
  <si>
    <t>Time TBD - meeting information will be  emailed to all pre-applicants.</t>
  </si>
  <si>
    <t>Application Fees Due to Fund*</t>
  </si>
  <si>
    <t>Final Applications Due to Fund*</t>
  </si>
  <si>
    <t>Award Notices Issued by Fund</t>
  </si>
  <si>
    <t>*Complete pre- and main applications include completed forms, required attachments listed on the last tab in this workbook and application fees to be submitted by the deadlines.</t>
  </si>
  <si>
    <t>** Pre-applicants are encouraged to attend the non-mandatory Pre-applicant Conference Call.  After the pre-application deadline, all eligible pre-applicants will receive an invitation to the conference call.</t>
  </si>
  <si>
    <t>Instructions continued on next tab</t>
  </si>
  <si>
    <t>CONTINUED</t>
  </si>
  <si>
    <r>
      <t xml:space="preserve">The </t>
    </r>
    <r>
      <rPr>
        <b/>
        <sz val="12"/>
        <rFont val="Calibri"/>
        <family val="2"/>
        <scheme val="minor"/>
      </rPr>
      <t xml:space="preserve">RFP Announcement </t>
    </r>
    <r>
      <rPr>
        <sz val="12"/>
        <rFont val="Calibri"/>
        <family val="2"/>
        <scheme val="minor"/>
      </rPr>
      <t xml:space="preserve">will be posted under the AHFP page at www.wvhdf.com and emailed.  The Fund strives to keep existing distribution lists current with the help of existing participants, internal communications, and new inquiries, updates. To help, send organizational contact updates to your existing organizational Microsoft Team for any project, to the main contact listed with this RFP, or to </t>
    </r>
    <r>
      <rPr>
        <sz val="12"/>
        <color rgb="FF0070C0"/>
        <rFont val="Calibri"/>
        <family val="2"/>
        <scheme val="minor"/>
      </rPr>
      <t>dking@wvhdf.com</t>
    </r>
    <r>
      <rPr>
        <sz val="12"/>
        <rFont val="Calibri"/>
        <family val="2"/>
        <scheme val="minor"/>
      </rPr>
      <t>.</t>
    </r>
  </si>
  <si>
    <t>STEP 1. PRE-APPLICATION SUBMISSION / PROJECT TEAM ACCESS</t>
  </si>
  <si>
    <r>
      <t>A.  This workbook has multiple tabs.  Complete the tabs titled Applicant-4 (Pre-App Pg. 1)</t>
    </r>
    <r>
      <rPr>
        <i/>
        <sz val="12"/>
        <rFont val="Calibri"/>
        <family val="2"/>
        <scheme val="minor"/>
      </rPr>
      <t xml:space="preserve"> and </t>
    </r>
    <r>
      <rPr>
        <sz val="12"/>
        <rFont val="Calibri"/>
        <family val="2"/>
        <scheme val="minor"/>
      </rPr>
      <t>ALTS-5 (Pre-App Pg. 2).  Put an X next to each product and enter the total amounts requested for products which you will be applying.</t>
    </r>
    <r>
      <rPr>
        <i/>
        <sz val="12"/>
        <rFont val="Calibri"/>
        <family val="2"/>
        <scheme val="minor"/>
      </rPr>
      <t xml:space="preserve"> </t>
    </r>
    <r>
      <rPr>
        <b/>
        <i/>
        <u/>
        <sz val="12"/>
        <rFont val="Calibri"/>
        <family val="2"/>
        <scheme val="minor"/>
      </rPr>
      <t xml:space="preserve">Sign and date both pre-application pages (yellow tabs that follow this tab) and EMAIL both pages to </t>
    </r>
    <r>
      <rPr>
        <b/>
        <i/>
        <u/>
        <sz val="12"/>
        <color rgb="FF0070C0"/>
        <rFont val="Calibri"/>
        <family val="2"/>
        <scheme val="minor"/>
      </rPr>
      <t>RFP@wvhdf.com</t>
    </r>
    <r>
      <rPr>
        <b/>
        <i/>
        <u/>
        <sz val="12"/>
        <rFont val="Calibri"/>
        <family val="2"/>
        <scheme val="minor"/>
      </rPr>
      <t xml:space="preserve"> no later than the deadline date listed in the RFP deadline chart.</t>
    </r>
  </si>
  <si>
    <r>
      <t xml:space="preserve">B. </t>
    </r>
    <r>
      <rPr>
        <b/>
        <sz val="12"/>
        <color rgb="FFFF0000"/>
        <rFont val="Calibri"/>
        <family val="2"/>
        <scheme val="minor"/>
      </rPr>
      <t xml:space="preserve"> </t>
    </r>
    <r>
      <rPr>
        <b/>
        <sz val="12"/>
        <rFont val="Calibri"/>
        <family val="2"/>
        <scheme val="minor"/>
      </rPr>
      <t xml:space="preserve">PROJECT TEAM ACCESS:  </t>
    </r>
    <r>
      <rPr>
        <sz val="12"/>
        <rFont val="Calibri"/>
        <family val="2"/>
        <scheme val="minor"/>
      </rPr>
      <t>Once your pre-application pages are received via the instructions in STEP 1A, you will receive an email from Microsoft Teams (MS Teams) inviting you and those you list on your Applicant - 4 (Pre-App Pg 1). This message is from Fund staff informing you that your Team has been created and is ready for you to access via the email addresses you have provided.  Check your spam/junk folders for the email. Click the link below for the First things to know about teams in Microsoft Teams Desktop and Mobile environments.</t>
    </r>
  </si>
  <si>
    <t>https://support.microsoft.com/en-us/office/first-things-to-know-about-teams-in-microsoft-teams-5e4fd702-85f5-48d7-ae14-98821a1f90d3</t>
  </si>
  <si>
    <t>STEP 2.  MAIN APPLICATION SUBMISSION</t>
  </si>
  <si>
    <r>
      <t xml:space="preserve">A.  Complete the ALTS-5 (Pre-app page 2) </t>
    </r>
    <r>
      <rPr>
        <i/>
        <sz val="12"/>
        <rFont val="Calibri"/>
        <family val="2"/>
        <scheme val="minor"/>
      </rPr>
      <t>again</t>
    </r>
    <r>
      <rPr>
        <sz val="12"/>
        <rFont val="Calibri"/>
        <family val="2"/>
        <scheme val="minor"/>
      </rPr>
      <t xml:space="preserve"> with an updated signature and date,and include the updated version with your main application documents to your Team.This will show us if you have changed any products and amounts from the preapplication reservations.</t>
    </r>
  </si>
  <si>
    <t xml:space="preserve">B.  Complete all information that corresponds with each loan product for which you have pre-applied.  There are multiple tabs per product to complete.  </t>
  </si>
  <si>
    <r>
      <t xml:space="preserve">C.   Submit your main application workbook in </t>
    </r>
    <r>
      <rPr>
        <b/>
        <sz val="12"/>
        <rFont val="Calibri"/>
        <family val="2"/>
        <scheme val="minor"/>
      </rPr>
      <t>PDF and EXCEL</t>
    </r>
    <r>
      <rPr>
        <sz val="12"/>
        <rFont val="Calibri"/>
        <family val="2"/>
        <scheme val="minor"/>
      </rPr>
      <t xml:space="preserve"> format to your MS Team APPLICATION FOLDER.  Number and name your attachments according to the REQUIRED ATTACHMENTS (last tab in workbook). If you apply for three products, to avoid duplicate name files, add the product name in the attachment title. (i.e. Site Control_PGHO or Site Control_Predev. etc.)</t>
    </r>
  </si>
  <si>
    <t xml:space="preserve">D.  Mail or drop off your application fee(s) to be received by the deadline date.  We will upload a copy of your payment once received. All application fees are non-refundable.  </t>
  </si>
  <si>
    <t>Make checks payable to:  West Virginia Housing Development Fund. Check memo:  AHFP RFP 1 2026</t>
  </si>
  <si>
    <t>West Virginia Housing Development Fund</t>
  </si>
  <si>
    <t>Attn:  Accounting / AHFP RFP 1 2026</t>
  </si>
  <si>
    <t>5710 MacCorkle Avenue, SE</t>
  </si>
  <si>
    <t>Charleston, WV 25304</t>
  </si>
  <si>
    <t xml:space="preserve">Application fees can be consolidated into one check for all products. </t>
  </si>
  <si>
    <t>All proposals will be reviewed to ensure that they are consistent with the objectives of the AHFP and that the feasibility and capacity of the applicant and proposed project are sufficient. Proposals are reviewed, scored and selected on a competitive basis based on the criteria set forth in the RFP.</t>
  </si>
  <si>
    <t>Contact Darlene King at Dking@wvhdf.com or 304-391-8673 for questions about this RFP.</t>
  </si>
  <si>
    <t>The Fund reserves the right to accept or reject any application at its sole discretion.</t>
  </si>
  <si>
    <t>AFFORDABLE HOUSING FUND PROGRAM (AHFP)</t>
  </si>
  <si>
    <r>
      <t xml:space="preserve">APPLICANT </t>
    </r>
    <r>
      <rPr>
        <b/>
        <sz val="16"/>
        <color rgb="FF0070C0"/>
        <rFont val="Calibri"/>
        <family val="2"/>
        <scheme val="minor"/>
      </rPr>
      <t>(pg. 1 of 2)</t>
    </r>
  </si>
  <si>
    <t>Type answers below</t>
  </si>
  <si>
    <t>Applicant's Legal Name:</t>
  </si>
  <si>
    <t>Applicant's Full Principal Office Address:</t>
  </si>
  <si>
    <r>
      <t>Applicant's Full Mailing</t>
    </r>
    <r>
      <rPr>
        <b/>
        <sz val="12"/>
        <rFont val="Calibri"/>
        <family val="2"/>
        <scheme val="minor"/>
      </rPr>
      <t xml:space="preserve"> </t>
    </r>
    <r>
      <rPr>
        <sz val="12"/>
        <rFont val="Calibri"/>
        <family val="2"/>
        <scheme val="minor"/>
      </rPr>
      <t>Address:</t>
    </r>
  </si>
  <si>
    <t>Main Contact Name and Title:</t>
  </si>
  <si>
    <t>Main Contact Phone and Email Address:</t>
  </si>
  <si>
    <t>Second Contact Name and Title:</t>
  </si>
  <si>
    <t>Second Contact Phone and Email Address:</t>
  </si>
  <si>
    <t>Provide additional contact details on an attachment to accommodate this page if needed.</t>
  </si>
  <si>
    <t>Tax ID-EIN (Required) / UEI (Required):</t>
  </si>
  <si>
    <t xml:space="preserve">TAX ID: </t>
  </si>
  <si>
    <t xml:space="preserve">UEI#: </t>
  </si>
  <si>
    <r>
      <rPr>
        <sz val="12"/>
        <color rgb="FF111111"/>
        <rFont val="Calibri"/>
        <family val="2"/>
      </rPr>
      <t>The</t>
    </r>
    <r>
      <rPr>
        <b/>
        <sz val="12"/>
        <color rgb="FF111111"/>
        <rFont val="Calibri"/>
        <family val="2"/>
        <scheme val="minor"/>
      </rPr>
      <t> Unique Entity Identifier</t>
    </r>
    <r>
      <rPr>
        <sz val="12"/>
        <color rgb="FF111111"/>
        <rFont val="Calibri"/>
        <family val="2"/>
        <scheme val="minor"/>
      </rPr>
      <t xml:space="preserve"> is the new 12-digit alphanumeric identifier that will be provided by </t>
    </r>
    <r>
      <rPr>
        <b/>
        <u/>
        <sz val="12"/>
        <color rgb="FF111111"/>
        <rFont val="Calibri"/>
        <family val="2"/>
        <scheme val="minor"/>
      </rPr>
      <t>SAM.gov</t>
    </r>
    <r>
      <rPr>
        <sz val="12"/>
        <color rgb="FF111111"/>
        <rFont val="Calibri"/>
        <family val="2"/>
        <scheme val="minor"/>
      </rPr>
      <t xml:space="preserve"> registration to all entities who register to do business with the federal government (including the existing entities). This is the identifier which is replacing the use of the DUNS. </t>
    </r>
    <r>
      <rPr>
        <u/>
        <sz val="12"/>
        <color rgb="FF0070C0"/>
        <rFont val="Calibri"/>
        <family val="2"/>
        <scheme val="minor"/>
      </rPr>
      <t>https://sam.gov/content/home</t>
    </r>
  </si>
  <si>
    <r>
      <t xml:space="preserve">ELIGIBILITY: </t>
    </r>
    <r>
      <rPr>
        <sz val="12"/>
        <rFont val="Calibri"/>
        <family val="2"/>
        <scheme val="minor"/>
      </rPr>
      <t xml:space="preserve"> The following questions will be considered when determining each applicant's eligibility.  For more information on applicant eligibility, please refer to the AHF program guide on our website that is available with this RFP.</t>
    </r>
  </si>
  <si>
    <t>Click on shaded cells to activate drop down menu. Choose True or False. Backspace to clear answer.</t>
  </si>
  <si>
    <t>A.</t>
  </si>
  <si>
    <t>Applicant is a local government or a local government housing authority;</t>
  </si>
  <si>
    <t>B.</t>
  </si>
  <si>
    <t>Applicant is a nonprofit organizations recognized as exempt from federal income tax under Section 501(C)(3) of the Internal Revenue Code and that provide assistance to Low- and moderate- income citizens of this State;</t>
  </si>
  <si>
    <t>C.</t>
  </si>
  <si>
    <t>Applicant is a regional or statewide housing assistance organizations that have been recognized as exempt under Section 501(C)(3) of the Internal Revenue Code and that provide assistance to low-and moderate-income citizens of this State.</t>
  </si>
  <si>
    <t>D.</t>
  </si>
  <si>
    <t>Has the applicant ever been on HUD's Excluded Parties list?</t>
  </si>
  <si>
    <t>E.</t>
  </si>
  <si>
    <t>Does a third party accounting firm audit your organization's financial statements each year?</t>
  </si>
  <si>
    <t>F.</t>
  </si>
  <si>
    <r>
      <t xml:space="preserve">Does the applicant have unresolved material audit findings, particularly related to funds management or compliance with federal program requirements, </t>
    </r>
    <r>
      <rPr>
        <i/>
        <sz val="12"/>
        <rFont val="Calibri"/>
        <family val="2"/>
        <scheme val="minor"/>
      </rPr>
      <t>during the most recent three-year period?</t>
    </r>
  </si>
  <si>
    <r>
      <t xml:space="preserve">Signature and Title </t>
    </r>
    <r>
      <rPr>
        <i/>
        <sz val="12"/>
        <rFont val="Calibri"/>
        <family val="2"/>
        <scheme val="minor"/>
      </rPr>
      <t xml:space="preserve"> </t>
    </r>
  </si>
  <si>
    <t>Date</t>
  </si>
  <si>
    <r>
      <t xml:space="preserve">Email executed and dated version of both pre-application pages to </t>
    </r>
    <r>
      <rPr>
        <b/>
        <i/>
        <sz val="14"/>
        <color rgb="FF0070C0"/>
        <rFont val="Calibri"/>
        <family val="2"/>
        <scheme val="minor"/>
      </rPr>
      <t>RFP@wvhdf.com</t>
    </r>
    <r>
      <rPr>
        <b/>
        <sz val="14"/>
        <color rgb="FF0070C0"/>
        <rFont val="Calibri"/>
        <family val="2"/>
        <scheme val="minor"/>
      </rPr>
      <t xml:space="preserve"> by the deadlines.</t>
    </r>
  </si>
  <si>
    <r>
      <t xml:space="preserve">ANNUAL LOAN TERM SHEET (ALTS-5) </t>
    </r>
    <r>
      <rPr>
        <b/>
        <sz val="16"/>
        <color rgb="FF0070C0"/>
        <rFont val="Calibri"/>
        <family val="2"/>
        <scheme val="minor"/>
      </rPr>
      <t>(pg. 2 of 2)</t>
    </r>
  </si>
  <si>
    <t>Important:  Please Read</t>
  </si>
  <si>
    <r>
      <t xml:space="preserve">Pre-application: </t>
    </r>
    <r>
      <rPr>
        <sz val="12"/>
        <rFont val="Calibri"/>
        <family val="2"/>
        <scheme val="minor"/>
      </rPr>
      <t xml:space="preserve">Email completed pages 1 and 2 to </t>
    </r>
    <r>
      <rPr>
        <u/>
        <sz val="12"/>
        <color rgb="FF0070C0"/>
        <rFont val="Calibri"/>
        <family val="2"/>
        <scheme val="minor"/>
      </rPr>
      <t>RFP@wvhdf.com</t>
    </r>
    <r>
      <rPr>
        <sz val="12"/>
        <rFont val="Calibri"/>
        <family val="2"/>
        <scheme val="minor"/>
      </rPr>
      <t xml:space="preserve"> by the pre-application deadline.</t>
    </r>
    <r>
      <rPr>
        <b/>
        <sz val="12"/>
        <rFont val="Calibri"/>
        <family val="2"/>
        <scheme val="minor"/>
      </rPr>
      <t xml:space="preserve">   </t>
    </r>
  </si>
  <si>
    <r>
      <t xml:space="preserve">Main application:  </t>
    </r>
    <r>
      <rPr>
        <sz val="12"/>
        <rFont val="Calibri"/>
        <family val="2"/>
        <scheme val="minor"/>
      </rPr>
      <t xml:space="preserve">Upload a signed/dated version of this tab  with your main application by the deadline. </t>
    </r>
    <r>
      <rPr>
        <strike/>
        <sz val="12"/>
        <color rgb="FFFF0000"/>
        <rFont val="Calibri"/>
        <family val="2"/>
        <scheme val="minor"/>
      </rPr>
      <t xml:space="preserve"> </t>
    </r>
  </si>
  <si>
    <t>Mark an X in the green cell to left of the loan product(s) you will seek financing for in this RFP and enter the amount you are requesting in green cell to the right.</t>
  </si>
  <si>
    <t>Amount Requested:</t>
  </si>
  <si>
    <t xml:space="preserve">PURPOSE: </t>
  </si>
  <si>
    <t>To provide funds for predevelopment costs related to the development of affordable housing (e.g., market studies, architectural and engineering costs, surveys, environmental studies, etc.) The loan must be repaid only if the project is selected to receive Low-Income Housing Tax Credits (or other tax incentive credits/funds).</t>
  </si>
  <si>
    <r>
      <rPr>
        <b/>
        <sz val="12"/>
        <rFont val="Calibri"/>
        <family val="2"/>
        <scheme val="minor"/>
      </rPr>
      <t>FUNDING LIMIT</t>
    </r>
    <r>
      <rPr>
        <sz val="12"/>
        <rFont val="Calibri"/>
        <family val="2"/>
        <scheme val="minor"/>
      </rPr>
      <t xml:space="preserve">: </t>
    </r>
  </si>
  <si>
    <t xml:space="preserve">Not to exceed $25,000. Disbursed on a monthly basis (36-month draw period). </t>
  </si>
  <si>
    <r>
      <rPr>
        <b/>
        <sz val="12"/>
        <rFont val="Calibri"/>
        <family val="2"/>
        <scheme val="minor"/>
      </rPr>
      <t>TERMS</t>
    </r>
    <r>
      <rPr>
        <sz val="12"/>
        <rFont val="Calibri"/>
        <family val="2"/>
        <scheme val="minor"/>
      </rPr>
      <t xml:space="preserve">:  </t>
    </r>
  </si>
  <si>
    <r>
      <t>$200 nonrefundable application fee.  Repayable only if selected to receive LIHTC (or other tax incentive programs) - 2% interest from the final disbursement; maximum 3-year term; the loan will be deferred until the borrower obtains construction financing or the property is sold, or 3 years after closing the loan, whichever occurs first;</t>
    </r>
    <r>
      <rPr>
        <i/>
        <sz val="12"/>
        <color rgb="FF0070C0"/>
        <rFont val="Calibri"/>
        <family val="2"/>
        <scheme val="minor"/>
      </rPr>
      <t xml:space="preserve"> </t>
    </r>
    <r>
      <rPr>
        <sz val="12"/>
        <rFont val="Calibri"/>
        <family val="2"/>
        <scheme val="minor"/>
      </rPr>
      <t>Loan extension requests must be accompanied by a $100 nonrefundable fee and will only be considered for projects that are actively drawing funds.</t>
    </r>
  </si>
  <si>
    <t>Permanent Gap Financing:  Homeownership</t>
  </si>
  <si>
    <r>
      <rPr>
        <b/>
        <sz val="12"/>
        <rFont val="Calibri"/>
        <family val="2"/>
        <scheme val="minor"/>
      </rPr>
      <t>PURPOSE</t>
    </r>
    <r>
      <rPr>
        <sz val="12"/>
        <rFont val="Calibri"/>
        <family val="2"/>
        <scheme val="minor"/>
      </rPr>
      <t xml:space="preserve">:  </t>
    </r>
  </si>
  <si>
    <t>To provide permanent gap financing for new or rehabilitation - homeownership.  May include expenses such as acquisition and demolition.</t>
  </si>
  <si>
    <r>
      <rPr>
        <b/>
        <sz val="12"/>
        <rFont val="Calibri"/>
        <family val="2"/>
        <scheme val="minor"/>
      </rPr>
      <t>FUNDING LIMITS</t>
    </r>
    <r>
      <rPr>
        <sz val="12"/>
        <rFont val="Calibri"/>
        <family val="2"/>
        <scheme val="minor"/>
      </rPr>
      <t xml:space="preserve">: </t>
    </r>
  </si>
  <si>
    <r>
      <t>Maximum $120,000 not to exceed $40,000</t>
    </r>
    <r>
      <rPr>
        <b/>
        <sz val="12"/>
        <rFont val="Calibri"/>
        <family val="2"/>
        <scheme val="minor"/>
      </rPr>
      <t xml:space="preserve"> </t>
    </r>
    <r>
      <rPr>
        <sz val="12"/>
        <rFont val="Calibri"/>
        <family val="2"/>
        <scheme val="minor"/>
      </rPr>
      <t>per unit (24-month draw period).</t>
    </r>
  </si>
  <si>
    <t xml:space="preserve">         TERMS:</t>
  </si>
  <si>
    <t xml:space="preserve">0% interest; 2-year term; loan forgiven if funds used for the purpose defined in the loan agreement.  $200 nonrefundable application fee. </t>
  </si>
  <si>
    <t>Permanent Gap Financing:  Rental</t>
  </si>
  <si>
    <t>To provide permanent gap financing for new or rehabilitation - rental. May include expenses such as acquisition and demolition.</t>
  </si>
  <si>
    <t>Not to exceed the lesser of $150,000 or 33% of total project costs (24-month draw period).</t>
  </si>
  <si>
    <t>TERMS:</t>
  </si>
  <si>
    <r>
      <rPr>
        <b/>
        <sz val="12"/>
        <rFont val="Calibri"/>
        <family val="2"/>
        <scheme val="minor"/>
      </rPr>
      <t xml:space="preserve">Rental: </t>
    </r>
    <r>
      <rPr>
        <sz val="12"/>
        <rFont val="Calibri"/>
        <family val="2"/>
        <scheme val="minor"/>
      </rPr>
      <t xml:space="preserve"> 0% interest; up to 10-year term; loan forgiven if project remains in compliance during the loan term.  $200 nonrefundable application fee.  </t>
    </r>
  </si>
  <si>
    <t xml:space="preserve">PURPOSE:  </t>
  </si>
  <si>
    <t>To provide funds to assist with organizational technical assistance matters (e.g., professional development, training, organizational needs assessments, short-term contract employee and consultant costs).</t>
  </si>
  <si>
    <r>
      <t>FUNDING LIMIT:</t>
    </r>
    <r>
      <rPr>
        <b/>
        <sz val="12"/>
        <color rgb="FF0070C0"/>
        <rFont val="Calibri"/>
        <family val="2"/>
        <scheme val="minor"/>
      </rPr>
      <t xml:space="preserve">  </t>
    </r>
  </si>
  <si>
    <t xml:space="preserve">Not to exceed $10,000 to be reimbursed for substantiated costs on a monthly basis (24-month draw period). </t>
  </si>
  <si>
    <t xml:space="preserve">TERMS: </t>
  </si>
  <si>
    <t>Loan forgiven if funds used for the purpose defined in the loan agreement. A $200 nonrefundable application fee.</t>
  </si>
  <si>
    <t>To provide funds for housing counseling by certified housing counselors and training costs associated with housing counseling certifications.</t>
  </si>
  <si>
    <r>
      <rPr>
        <b/>
        <sz val="12"/>
        <rFont val="Calibri"/>
        <family val="2"/>
        <scheme val="minor"/>
      </rPr>
      <t>FUNDING LIMIT</t>
    </r>
    <r>
      <rPr>
        <sz val="12"/>
        <rFont val="Calibri"/>
        <family val="2"/>
        <scheme val="minor"/>
      </rPr>
      <t>:</t>
    </r>
    <r>
      <rPr>
        <sz val="12"/>
        <color rgb="FF0070C0"/>
        <rFont val="Calibri"/>
        <family val="2"/>
        <scheme val="minor"/>
      </rPr>
      <t xml:space="preserve"> </t>
    </r>
  </si>
  <si>
    <t xml:space="preserve">Signature and Title </t>
  </si>
  <si>
    <t>Email executed and dated version of both pre-application pages to RFP@wvhdf.com by the deadlines.</t>
  </si>
  <si>
    <t>PREDEVELOPMENT START</t>
  </si>
  <si>
    <r>
      <rPr>
        <b/>
        <sz val="12"/>
        <rFont val="Calibri"/>
        <family val="2"/>
        <scheme val="minor"/>
      </rPr>
      <t xml:space="preserve">PURPOSE: </t>
    </r>
    <r>
      <rPr>
        <sz val="12"/>
        <rFont val="Calibri"/>
        <family val="2"/>
        <scheme val="minor"/>
      </rPr>
      <t>To provide funds for predevelopment costs related to the development of affordable housing (e.g., market studies, architectural and engineering costs, surveys, environmental studies, etc.) The loan must be repaid only if the project is selected to receive Low-Income Housing Tax Credits (or other tax incentive credits/funds).</t>
    </r>
  </si>
  <si>
    <r>
      <rPr>
        <b/>
        <sz val="12"/>
        <color rgb="FF0070C0"/>
        <rFont val="Calibri"/>
        <family val="2"/>
        <scheme val="minor"/>
      </rPr>
      <t>If awarded AHFP funding in past rounds</t>
    </r>
    <r>
      <rPr>
        <sz val="12"/>
        <color rgb="FF0070C0"/>
        <rFont val="Calibri"/>
        <family val="2"/>
        <scheme val="minor"/>
      </rPr>
      <t xml:space="preserve">, </t>
    </r>
    <r>
      <rPr>
        <sz val="12"/>
        <rFont val="Calibri"/>
        <family val="2"/>
        <scheme val="minor"/>
      </rPr>
      <t>applicants must be actively drawing project funds within time frames specified in loan agreements, or be demonstrating diligent efforts in the development of projects in order to be eligible for additional funding consideration.</t>
    </r>
  </si>
  <si>
    <r>
      <rPr>
        <b/>
        <sz val="12"/>
        <color rgb="FF0070C0"/>
        <rFont val="Calibri"/>
        <family val="2"/>
        <scheme val="minor"/>
      </rPr>
      <t>FLOOD ZONE:</t>
    </r>
    <r>
      <rPr>
        <b/>
        <sz val="12"/>
        <color rgb="FFFF0000"/>
        <rFont val="Calibri"/>
        <family val="2"/>
        <scheme val="minor"/>
      </rPr>
      <t xml:space="preserve"> </t>
    </r>
    <r>
      <rPr>
        <b/>
        <sz val="12"/>
        <rFont val="Calibri"/>
        <family val="2"/>
        <scheme val="minor"/>
      </rPr>
      <t xml:space="preserve"> If the project is new construction and the proposed site is in the 100-year flood hazard area</t>
    </r>
    <r>
      <rPr>
        <sz val="12"/>
        <rFont val="Calibri"/>
        <family val="2"/>
        <scheme val="minor"/>
      </rPr>
      <t xml:space="preserve"> and will not be mitigated out of the hazard, it will not be eligible for funding.  AHFP funding cannot be used for flood mitigation of new construction projects.</t>
    </r>
  </si>
  <si>
    <r>
      <rPr>
        <b/>
        <sz val="12"/>
        <color rgb="FF0070C0"/>
        <rFont val="Calibri"/>
        <family val="2"/>
        <scheme val="minor"/>
      </rPr>
      <t>FLOOD ZONE:</t>
    </r>
    <r>
      <rPr>
        <b/>
        <sz val="12"/>
        <rFont val="Calibri"/>
        <family val="2"/>
        <scheme val="minor"/>
      </rPr>
      <t xml:space="preserve"> If the project is rehabilitation and the proposed site is located in the 100-year flood hazard area, </t>
    </r>
    <r>
      <rPr>
        <sz val="12"/>
        <rFont val="Calibri"/>
        <family val="2"/>
        <scheme val="minor"/>
      </rPr>
      <t xml:space="preserve">the project is only eligible if it can evidence adequate flood mitigation measures are part of the proposed project.  The project must evidence committed funds for flood mitigation and/or include flood mitigation costs in the amount of AHFP funding requested. </t>
    </r>
  </si>
  <si>
    <t>If awarded, approved costs incurred within six months prior to the RFP award date may be reviewed for eligibility.</t>
  </si>
  <si>
    <t>Complete the following tabs for Predevelopment projects and the Required Attachments Checklist at end of workbook.</t>
  </si>
  <si>
    <t>Go to next tab.</t>
  </si>
  <si>
    <t xml:space="preserve">PREDEVELOPMENT NARRATIVE </t>
  </si>
  <si>
    <t xml:space="preserve"> Fund USE ONLY</t>
  </si>
  <si>
    <t>00/00/00</t>
  </si>
  <si>
    <t>Notes</t>
  </si>
  <si>
    <r>
      <t xml:space="preserve">Every successful project begins with a thorough and strategic predevelopment process.  The primary goal of predevelopment activities is to identify, analyze, and mitigate risk.  If predevelopment activities determine the preferred site (Site 1) is not feasible ending all predevelopment work, the applicant has the option of providing additional information during the application process for a back up site to be considered for use of any remaining funds.  If the applicant chooses to complete information for a back-up site, please provide the back-up narrative and complete all Predev Back Up Site pages with the application.  </t>
    </r>
    <r>
      <rPr>
        <b/>
        <sz val="12"/>
        <color theme="1"/>
        <rFont val="Calibri"/>
        <family val="2"/>
        <scheme val="minor"/>
      </rPr>
      <t>Scoring is related to Site 1 details.</t>
    </r>
  </si>
  <si>
    <t>Scorer 1 Initials</t>
  </si>
  <si>
    <t>Scorer 2 Initials</t>
  </si>
  <si>
    <t xml:space="preserve">Provide a summary of the overall project concept and include how the project will provide and/or preserve affordable housing in West Virginia. (2 points) </t>
  </si>
  <si>
    <t>Describe all predevelopment activities expected to be involved with the overall project concept. (2 points)</t>
  </si>
  <si>
    <t>Outline the timing schedule for all predevelopment activities to occur and provide the proposed uses for requested funds. (2 points)</t>
  </si>
  <si>
    <t>Explain the site control agreement and include any deadlines and additional costs incurred for continuance.  If the applicant does not require site control, provide an explanation. (2 points)</t>
  </si>
  <si>
    <t>Explain the target population and income levels for the overall project concept while citing supportive market data sources. (2 points)</t>
  </si>
  <si>
    <r>
      <t xml:space="preserve">Site 1 Narrative Score Maximum (15 points):  Up to 10 points will be awarded based on the applicant's ability to address all narrative topics above. Up to an  5 additional points will be awarded if the applicant is able to provide supportive market demand for the target population.  (Examples of target populations include, but are not limited to, the following: Elderly, Veterans, Disabled, Substance Abuse Recovery.  To gain the additional 5 points, the applicant must provide backup documentation for market data cited in the narrative. You may find supportive market data in the 2025 Statewide Housing Needs Assessment by county here:  </t>
    </r>
    <r>
      <rPr>
        <i/>
        <sz val="12"/>
        <rFont val="Calibri"/>
        <family val="2"/>
        <scheme val="minor"/>
      </rPr>
      <t>- https://www.wvhdf.com/programs/statewide-housing-needs-assessment</t>
    </r>
    <r>
      <rPr>
        <sz val="12"/>
        <rFont val="Calibri"/>
        <family val="2"/>
        <scheme val="minor"/>
      </rPr>
      <t xml:space="preserve"> (copy and past address in your browser).  </t>
    </r>
    <r>
      <rPr>
        <b/>
        <sz val="12"/>
        <rFont val="Calibri"/>
        <family val="2"/>
        <scheme val="minor"/>
      </rPr>
      <t>Scoring is related to Site 1 details.</t>
    </r>
  </si>
  <si>
    <t>Enter notes related to any scoring differences here and how the final score was determined.</t>
  </si>
  <si>
    <t>It is helpful if the narrative addresses items in order as listed.</t>
  </si>
  <si>
    <t xml:space="preserve"> Final Score Here</t>
  </si>
  <si>
    <t>PREDEVELOPMENT SITE 1 DETAILS</t>
  </si>
  <si>
    <t>Click on shaded cells to activate drop down menu arrow to right of box.  Backspace to clear answer.</t>
  </si>
  <si>
    <t>Will you be submitting predevelopment details on back up site(s)?</t>
  </si>
  <si>
    <t>Select One</t>
  </si>
  <si>
    <t>Project Name:</t>
  </si>
  <si>
    <t>Project Street Address</t>
  </si>
  <si>
    <t>Project City, State, Zip Code</t>
  </si>
  <si>
    <t xml:space="preserve">Project County:                    </t>
  </si>
  <si>
    <t>List Parcel ID#'s (separate by comma):</t>
  </si>
  <si>
    <t>Total project costs (overall project):</t>
  </si>
  <si>
    <t>Loan Amount Requested:</t>
  </si>
  <si>
    <t>Will this project apply for Low-Income Housing Tax Credits (LIHTC)?</t>
  </si>
  <si>
    <t>If yes to applying for LIHTCs, provide the application or anticipated application date.</t>
  </si>
  <si>
    <t>XX/XX/XXXX</t>
  </si>
  <si>
    <t>Site Size (Acres):</t>
  </si>
  <si>
    <t>Construction Type:</t>
  </si>
  <si>
    <t># Residential Units:</t>
  </si>
  <si>
    <t>Type of Development:</t>
  </si>
  <si>
    <t>Will demolition be required?</t>
  </si>
  <si>
    <t>Any Commercial Space?</t>
  </si>
  <si>
    <t>Select one</t>
  </si>
  <si>
    <t>If commercial space, total square feet and commercial units.</t>
  </si>
  <si>
    <t>Does the site have any water features?  (Examples: Swimming pool, wetland, pond, other)</t>
  </si>
  <si>
    <t>If yes, describe:</t>
  </si>
  <si>
    <t>Is any portion of the site located in the 100-year flood hazard area?</t>
  </si>
  <si>
    <t>If the site is in the 100-year flood hazard area, explain any environmental mitigation efforts to be pursued in the green blank below.</t>
  </si>
  <si>
    <t>If your project has incurred costs already, how long ago did your project start incurring costs?</t>
  </si>
  <si>
    <t>Program Limitations</t>
  </si>
  <si>
    <t>Homeownership units developed with AHF funds must be sold to a buyer earning at or below 115% of Area Median Income as published by HUD and as adjusted for household size (AMI) and whose total housing obligation (principal and interest repayments, taxes, insurance, and mortgage insurance) does not exceed 30% of the buyer's household income. Are the predevelopment funds being used for a site related to a homeownership unit to be sold?</t>
  </si>
  <si>
    <t>No single project can receive more than $250,000 in AHF forgivable funding.  If awarded, will the project exceed this program limitation?</t>
  </si>
  <si>
    <t>No applicant shall have more than a total of $300,000 in undisbursed AHF funding at any one time over all awards.  If awarded the amount requested, will this program limitation be exceeded?</t>
  </si>
  <si>
    <t>FUND USE</t>
  </si>
  <si>
    <t>PD Loan amount requested exceeds the maximum loan limit:</t>
  </si>
  <si>
    <t>Go to next tab</t>
  </si>
  <si>
    <t>PREDEVELOPMENT SITE 1 BUDGET / DEVELOPMENT TEAM</t>
  </si>
  <si>
    <t>Type answers for costs. Choose status from drop down menus.  Backspace to clear answer.</t>
  </si>
  <si>
    <r>
      <rPr>
        <b/>
        <i/>
        <sz val="12"/>
        <rFont val="Calibri"/>
        <family val="2"/>
        <scheme val="minor"/>
      </rPr>
      <t xml:space="preserve">If awarded, do you want 5% of your applied for awarded amount to be set aside for administrative costs? </t>
    </r>
    <r>
      <rPr>
        <i/>
        <sz val="12"/>
        <rFont val="Calibri"/>
        <family val="2"/>
        <scheme val="minor"/>
      </rPr>
      <t>If yes, this amount should be in the budget and will be set aside and released when 95% of the awarded funds are expended.  The amount of administrative funds released with the final draw will correspond to the total amount drawn for budgeted activities.</t>
    </r>
  </si>
  <si>
    <t xml:space="preserve">Total Project's Predevelopment Activity </t>
  </si>
  <si>
    <t>Anticipated Cost</t>
  </si>
  <si>
    <t xml:space="preserve"> If you add rows, please check the formula currently in cell D28 making sure the total includes all amounts.</t>
  </si>
  <si>
    <t>Appraisal</t>
  </si>
  <si>
    <t>Environmental Assessment</t>
  </si>
  <si>
    <t>Engineering Fees</t>
  </si>
  <si>
    <t>Architect Fees</t>
  </si>
  <si>
    <t>Survey</t>
  </si>
  <si>
    <t>Zoning/Rezoning Approval Fees</t>
  </si>
  <si>
    <t>Feasibility Study</t>
  </si>
  <si>
    <t>Marketing Study</t>
  </si>
  <si>
    <t>Soil Testing</t>
  </si>
  <si>
    <t>Administrative 5% if answer is yes to question above.</t>
  </si>
  <si>
    <t>Other (type)</t>
  </si>
  <si>
    <t>Total Costs for All Predevelopment Activity</t>
  </si>
  <si>
    <t xml:space="preserve">Total Project Sources of Funding                                    </t>
  </si>
  <si>
    <t>Amount Requested</t>
  </si>
  <si>
    <r>
      <t xml:space="preserve">Status of Application </t>
    </r>
    <r>
      <rPr>
        <b/>
        <i/>
        <sz val="12"/>
        <rFont val="Calibri"/>
        <family val="2"/>
        <scheme val="minor"/>
      </rPr>
      <t>(Choose)</t>
    </r>
  </si>
  <si>
    <t xml:space="preserve"> AHFP 2026</t>
  </si>
  <si>
    <t>Submitted</t>
  </si>
  <si>
    <t>Source 2</t>
  </si>
  <si>
    <t>Source 3</t>
  </si>
  <si>
    <t>Source 4</t>
  </si>
  <si>
    <t>Source 5</t>
  </si>
  <si>
    <t>Source 6</t>
  </si>
  <si>
    <t>Total Sources</t>
  </si>
  <si>
    <t>Is the project over funded?</t>
  </si>
  <si>
    <t>Is the project under funded?</t>
  </si>
  <si>
    <t xml:space="preserve">Development Team Role(s) Titles </t>
  </si>
  <si>
    <t xml:space="preserve">Contact Name </t>
  </si>
  <si>
    <r>
      <t>Organization Name</t>
    </r>
    <r>
      <rPr>
        <sz val="12"/>
        <rFont val="Calibri"/>
        <family val="2"/>
        <scheme val="minor"/>
      </rPr>
      <t xml:space="preserve"> </t>
    </r>
  </si>
  <si>
    <t>Appraiser</t>
  </si>
  <si>
    <t>Engineer Environmental</t>
  </si>
  <si>
    <t>Surveyor</t>
  </si>
  <si>
    <t>Architect</t>
  </si>
  <si>
    <t>Consultant</t>
  </si>
  <si>
    <t>Other (type here)</t>
  </si>
  <si>
    <t>PREDEVELOPMENT SITE 1 SCORING CRITERIA</t>
  </si>
  <si>
    <t>FUND USE ONLY</t>
  </si>
  <si>
    <r>
      <t>COMPLETE THIS PAGE / CHOOSE TRUE OR FALSE /</t>
    </r>
    <r>
      <rPr>
        <b/>
        <sz val="16"/>
        <color rgb="FF0070C0"/>
        <rFont val="Calibri"/>
        <family val="2"/>
        <scheme val="minor"/>
      </rPr>
      <t xml:space="preserve"> NO MORE THAN ONE "TRUE" ALLOWED PER SECTION.</t>
    </r>
  </si>
  <si>
    <t xml:space="preserve">1. Readiness to Proceed-Site Control (Maximum points available 15) </t>
  </si>
  <si>
    <t>A</t>
  </si>
  <si>
    <t>The applicant is a local government applying for funds for a predevelopment activity that does not require specific site access for development.</t>
  </si>
  <si>
    <t>B</t>
  </si>
  <si>
    <t>The applicant owns the property.</t>
  </si>
  <si>
    <t>C</t>
  </si>
  <si>
    <t>The applicant has executed a Purchase Agreement with the property owner.</t>
  </si>
  <si>
    <t>D</t>
  </si>
  <si>
    <t>The applicant has executed a Purchase Option Agreement with the property owner.</t>
  </si>
  <si>
    <t>E</t>
  </si>
  <si>
    <t>The applicant has executed a different type of agreement with the property owner.</t>
  </si>
  <si>
    <t>F</t>
  </si>
  <si>
    <t>The applicant does not need and/or has not yet secured site control.</t>
  </si>
  <si>
    <r>
      <t xml:space="preserve">Required Attachment(s): </t>
    </r>
    <r>
      <rPr>
        <sz val="12"/>
        <color rgb="FF0070C0"/>
        <rFont val="Calibri"/>
        <family val="2"/>
        <scheme val="minor"/>
      </rPr>
      <t>Recorded Deed,  Purchase Agreement, Purchase Option, or other agreement to support the answer chosen</t>
    </r>
    <r>
      <rPr>
        <b/>
        <sz val="12"/>
        <color rgb="FF0070C0"/>
        <rFont val="Calibri"/>
        <family val="2"/>
        <scheme val="minor"/>
      </rPr>
      <t>.</t>
    </r>
  </si>
  <si>
    <t>Attachment Provided Y/N</t>
  </si>
  <si>
    <t xml:space="preserve">2. Readiness to Proceed - Contracts/Estimates/Bids (Maximum points available 21) </t>
  </si>
  <si>
    <t># Points</t>
  </si>
  <si>
    <t>The applicant has executed/accepted contracts, estimates, and/or bids for 100% of the predevelopment budgeted activities.</t>
  </si>
  <si>
    <t>The applicant has a mixture of executed and non accepted contracts, estimates, and/or bids for the budgeted activities.</t>
  </si>
  <si>
    <t>The applicant only has estimates and/or bids for the budgeted activities and changes are expected.</t>
  </si>
  <si>
    <t>The applicant does not have any executed, accepted contracts, estimates, and/or bids for the budgeted activities.</t>
  </si>
  <si>
    <r>
      <t xml:space="preserve">Required Attachment:  </t>
    </r>
    <r>
      <rPr>
        <sz val="12"/>
        <color rgb="FF0070C0"/>
        <rFont val="Calibri"/>
        <family val="2"/>
        <scheme val="minor"/>
      </rPr>
      <t>Copy of executed contracts, accepted bids and/or estimates to support the answer chosen.</t>
    </r>
  </si>
  <si>
    <r>
      <t xml:space="preserve">3. Readiness to Proceed - Funding Source Commitments (Maximum points available 25) - </t>
    </r>
    <r>
      <rPr>
        <b/>
        <sz val="12"/>
        <color rgb="FFFF0000"/>
        <rFont val="Calibri"/>
        <family val="2"/>
        <scheme val="minor"/>
      </rPr>
      <t>DO NOT INCLUDE THE APPLIED FOR AHFP FUNDING IN YOUR CALCULATIONS.</t>
    </r>
  </si>
  <si>
    <t>The applicant has funding source commitments for 100% of the total project costs (overall project).</t>
  </si>
  <si>
    <t>The applicant has funding source commitments for 75% - 99% of the total project costs (overall project).</t>
  </si>
  <si>
    <t>The applicant has funding source commitments and/or letters of intent for 50% - 74% of the total project costs (overall project).</t>
  </si>
  <si>
    <r>
      <t>The applicant has funding source commitments and/or letters of intent for</t>
    </r>
    <r>
      <rPr>
        <sz val="12"/>
        <color theme="1"/>
        <rFont val="Calibri"/>
        <family val="2"/>
        <scheme val="minor"/>
      </rPr>
      <t xml:space="preserve"> up to 49% o</t>
    </r>
    <r>
      <rPr>
        <sz val="12"/>
        <rFont val="Calibri"/>
        <family val="2"/>
        <scheme val="minor"/>
      </rPr>
      <t>f the total project costs (overall project).</t>
    </r>
  </si>
  <si>
    <t>The applicant has applied for funding (excluding this application) and has not received any funding source commitments and/or letters of intent.</t>
  </si>
  <si>
    <t>The applicant has not applied for any other funding (excluding this application).</t>
  </si>
  <si>
    <r>
      <t xml:space="preserve">Required Attachment: </t>
    </r>
    <r>
      <rPr>
        <sz val="12"/>
        <color rgb="FF0070C0"/>
        <rFont val="Calibri"/>
        <family val="2"/>
        <scheme val="minor"/>
      </rPr>
      <t>Funding source commitments and/or letters of intent to support the answer chosen</t>
    </r>
    <r>
      <rPr>
        <b/>
        <sz val="12"/>
        <color rgb="FF0070C0"/>
        <rFont val="Calibri"/>
        <family val="2"/>
        <scheme val="minor"/>
      </rPr>
      <t>.</t>
    </r>
  </si>
  <si>
    <t>Yes</t>
  </si>
  <si>
    <t xml:space="preserve">4. Capacity - Leveraging of Funds/Equity (Maximum points available 18) </t>
  </si>
  <si>
    <r>
      <t xml:space="preserve">The applicant will contribute/commit </t>
    </r>
    <r>
      <rPr>
        <i/>
        <u/>
        <sz val="12"/>
        <rFont val="Calibri"/>
        <family val="2"/>
        <scheme val="minor"/>
      </rPr>
      <t>funds</t>
    </r>
    <r>
      <rPr>
        <sz val="12"/>
        <rFont val="Calibri"/>
        <family val="2"/>
        <scheme val="minor"/>
      </rPr>
      <t xml:space="preserve"> greater than 15% of total project costs (overall project).</t>
    </r>
  </si>
  <si>
    <r>
      <t xml:space="preserve">The applicant will contribute/commit </t>
    </r>
    <r>
      <rPr>
        <i/>
        <u/>
        <sz val="12"/>
        <rFont val="Calibri"/>
        <family val="2"/>
        <scheme val="minor"/>
      </rPr>
      <t>funds</t>
    </r>
    <r>
      <rPr>
        <sz val="12"/>
        <rFont val="Calibri"/>
        <family val="2"/>
        <scheme val="minor"/>
      </rPr>
      <t xml:space="preserve"> up to 15% of total project costs (overall project).</t>
    </r>
  </si>
  <si>
    <r>
      <t xml:space="preserve">The applicant will not contribute/commit any </t>
    </r>
    <r>
      <rPr>
        <i/>
        <u/>
        <sz val="12"/>
        <rFont val="Calibri"/>
        <family val="2"/>
        <scheme val="minor"/>
      </rPr>
      <t>funds</t>
    </r>
    <r>
      <rPr>
        <sz val="12"/>
        <rFont val="Calibri"/>
        <family val="2"/>
        <scheme val="minor"/>
      </rPr>
      <t xml:space="preserve"> into the overall project.</t>
    </r>
  </si>
  <si>
    <r>
      <t xml:space="preserve">Required Attachment: </t>
    </r>
    <r>
      <rPr>
        <sz val="12"/>
        <color rgb="FF0070C0"/>
        <rFont val="Calibri"/>
        <family val="2"/>
        <scheme val="minor"/>
      </rPr>
      <t>Funding Commitment to support the answer chosen</t>
    </r>
    <r>
      <rPr>
        <b/>
        <sz val="12"/>
        <color rgb="FF0070C0"/>
        <rFont val="Calibri"/>
        <family val="2"/>
        <scheme val="minor"/>
      </rPr>
      <t>.</t>
    </r>
  </si>
  <si>
    <r>
      <rPr>
        <b/>
        <sz val="12"/>
        <rFont val="Calibri"/>
        <family val="2"/>
        <scheme val="minor"/>
      </rPr>
      <t>5. Capacity-Applicant Experience (Maximum points available 20)</t>
    </r>
    <r>
      <rPr>
        <sz val="12"/>
        <rFont val="Calibri"/>
        <family val="2"/>
        <scheme val="minor"/>
      </rPr>
      <t xml:space="preserve">  How many affordable housing projects has the applicant developed/completed </t>
    </r>
    <r>
      <rPr>
        <b/>
        <sz val="12"/>
        <rFont val="Calibri"/>
        <family val="2"/>
        <scheme val="minor"/>
      </rPr>
      <t>in the last 10 years?</t>
    </r>
    <r>
      <rPr>
        <sz val="12"/>
        <rFont val="Calibri"/>
        <family val="2"/>
        <scheme val="minor"/>
      </rPr>
      <t xml:space="preserve"> </t>
    </r>
  </si>
  <si>
    <t>The applicant has developed/completed 5 or more affordable housing projects in the last 10 years.</t>
  </si>
  <si>
    <t>The applicant has developed/completed at least 4 affordable housing projects in the last 10 years.</t>
  </si>
  <si>
    <t>The applicant has developed/completed between 1 and 3 affordable housing project in the last 10 years.</t>
  </si>
  <si>
    <t>This will be the first affordable housing project developed by the applicant.</t>
  </si>
  <si>
    <t xml:space="preserve">The applicant is a local government focused on affordable housing development in the community and does not directly develop affordable housing. </t>
  </si>
  <si>
    <r>
      <rPr>
        <b/>
        <sz val="12"/>
        <color theme="4"/>
        <rFont val="Calibri"/>
        <family val="2"/>
        <scheme val="minor"/>
      </rPr>
      <t xml:space="preserve">Required Attachment:  </t>
    </r>
    <r>
      <rPr>
        <sz val="12"/>
        <color theme="4"/>
        <rFont val="Calibri"/>
        <family val="2"/>
        <scheme val="minor"/>
      </rPr>
      <t>Résumé of organization covering the last 10 years that outlines projects developed/completed or in process.  If completed, indicate the year completed.</t>
    </r>
  </si>
  <si>
    <t>Go to next tab if you are completing the back up site pages.</t>
  </si>
  <si>
    <t>FINAL SCORE HERE</t>
  </si>
  <si>
    <t>FUND Use Only - NARRATIVE SCORING</t>
  </si>
  <si>
    <t>15 Points Maximum</t>
  </si>
  <si>
    <t xml:space="preserve">                                                  Maximum 114</t>
  </si>
  <si>
    <t>Predevelopment Site 1</t>
  </si>
  <si>
    <t>Maximum includes a score of the full 15 points for Narrative</t>
  </si>
  <si>
    <r>
      <t xml:space="preserve">PREDEVELOPMENT </t>
    </r>
    <r>
      <rPr>
        <b/>
        <sz val="16"/>
        <color rgb="FFFF0000"/>
        <rFont val="Calibri"/>
        <family val="2"/>
        <scheme val="minor"/>
      </rPr>
      <t>BACK UP</t>
    </r>
    <r>
      <rPr>
        <b/>
        <sz val="16"/>
        <rFont val="Calibri"/>
        <family val="2"/>
        <scheme val="minor"/>
      </rPr>
      <t xml:space="preserve"> SITE 1 DETAILS</t>
    </r>
  </si>
  <si>
    <r>
      <t xml:space="preserve">PREDEVELOPMENT  </t>
    </r>
    <r>
      <rPr>
        <b/>
        <sz val="16"/>
        <color rgb="FFFF0000"/>
        <rFont val="Calibri"/>
        <family val="2"/>
        <scheme val="minor"/>
      </rPr>
      <t>BACK UP</t>
    </r>
    <r>
      <rPr>
        <b/>
        <sz val="16"/>
        <rFont val="Calibri"/>
        <family val="2"/>
        <scheme val="minor"/>
      </rPr>
      <t xml:space="preserve"> SITE 1 BUDGET / DEVELOPMENT TEAM</t>
    </r>
  </si>
  <si>
    <r>
      <rPr>
        <b/>
        <i/>
        <sz val="12"/>
        <rFont val="Calibri"/>
        <family val="2"/>
        <scheme val="minor"/>
      </rPr>
      <t>If awarded, do you want 5% of your applied for awarded amount to be set aside for administrative costs?</t>
    </r>
    <r>
      <rPr>
        <i/>
        <sz val="12"/>
        <rFont val="Calibri"/>
        <family val="2"/>
        <scheme val="minor"/>
      </rPr>
      <t xml:space="preserve"> If yes, this amount should be in the budget and will be set aside and released when 95% of the awarded funds are expended.  The amount of administrative funds released with the final draw will correspond to the total amount drawn for budgeted activities.</t>
    </r>
  </si>
  <si>
    <t>If needed, insert additional activity rows or you may upload your budget as an attachment. Please enter "see attachment" in the top line for Appraisal.  If you add rows, please check the formula currently in D28.</t>
  </si>
  <si>
    <t>AHFP 2026</t>
  </si>
  <si>
    <t>PERMANENT GAP HOMEOWNERSHIP and RENTAL PROJECTS START</t>
  </si>
  <si>
    <r>
      <rPr>
        <b/>
        <sz val="12"/>
        <rFont val="Calibri"/>
        <family val="2"/>
        <scheme val="minor"/>
      </rPr>
      <t xml:space="preserve">PURPOSE: </t>
    </r>
    <r>
      <rPr>
        <sz val="12"/>
        <rFont val="Calibri"/>
        <family val="2"/>
        <scheme val="minor"/>
      </rPr>
      <t xml:space="preserve"> To provide permanent gap financing for new or rehabilitation projects - homeownership or rental (may include expenses such as acquisition and demolition)</t>
    </r>
  </si>
  <si>
    <r>
      <rPr>
        <b/>
        <sz val="12"/>
        <rFont val="Calibri"/>
        <family val="2"/>
        <scheme val="minor"/>
      </rPr>
      <t>HOMEOWNERSHIP FUNDING LIMIT and TERMS</t>
    </r>
    <r>
      <rPr>
        <sz val="12"/>
        <rFont val="Calibri"/>
        <family val="2"/>
        <scheme val="minor"/>
      </rPr>
      <t>:  Maximum $120,000 not to exceed $40,000/unit.  0% interest; 2-year term; loan forgiven if funds used for the purpose defined in the loan agreement (24 month draw period).  $200 nonrefundable application fee.  May be paired with an AHF Repayable Development Loan.</t>
    </r>
  </si>
  <si>
    <r>
      <rPr>
        <b/>
        <sz val="12"/>
        <rFont val="Calibri"/>
        <family val="2"/>
        <scheme val="minor"/>
      </rPr>
      <t>RENTAL FUNDING LIMIT and TERMS:</t>
    </r>
    <r>
      <rPr>
        <sz val="12"/>
        <rFont val="Calibri"/>
        <family val="2"/>
        <scheme val="minor"/>
      </rPr>
      <t xml:space="preserve">  Not to exceed $150,000 or 33% of total project costs (24 month draw period) interest; up to 10-year term; loan forgiven if project remains in compliance during the loan term.  $200 nonrefundable application fee.  Loan renewal applications must be accompanied by a $100 nonrefundable application fee.</t>
    </r>
  </si>
  <si>
    <r>
      <rPr>
        <b/>
        <sz val="12"/>
        <color rgb="FFFF0000"/>
        <rFont val="Calibri"/>
        <family val="2"/>
        <scheme val="minor"/>
      </rPr>
      <t>If awarded AHFP funding in past rounds</t>
    </r>
    <r>
      <rPr>
        <sz val="12"/>
        <rFont val="Calibri"/>
        <family val="2"/>
        <scheme val="minor"/>
      </rPr>
      <t>, applicants must be actively drawing project funds within time frames specified in loan agreements, or be demonstrating diligent efforts in the development of projects in order to be eligible for additional funding consideration.</t>
    </r>
  </si>
  <si>
    <r>
      <rPr>
        <b/>
        <sz val="12"/>
        <color rgb="FFFF0000"/>
        <rFont val="Calibri"/>
        <family val="2"/>
        <scheme val="minor"/>
      </rPr>
      <t xml:space="preserve">FLOOD ZONE: </t>
    </r>
    <r>
      <rPr>
        <b/>
        <sz val="12"/>
        <rFont val="Calibri"/>
        <family val="2"/>
        <scheme val="minor"/>
      </rPr>
      <t xml:space="preserve"> If the project is new construction and the proposed site is in the 100-year flood hazard area</t>
    </r>
    <r>
      <rPr>
        <sz val="12"/>
        <rFont val="Calibri"/>
        <family val="2"/>
        <scheme val="minor"/>
      </rPr>
      <t xml:space="preserve"> and will not be mitigated out of the hazard, it will not be eligible for funding.  AHFP funding cannot be used for flood mitigation of new construction projects.</t>
    </r>
  </si>
  <si>
    <r>
      <rPr>
        <b/>
        <sz val="12"/>
        <color rgb="FFFF0000"/>
        <rFont val="Calibri"/>
        <family val="2"/>
        <scheme val="minor"/>
      </rPr>
      <t>FLOOD ZONE:</t>
    </r>
    <r>
      <rPr>
        <b/>
        <sz val="12"/>
        <rFont val="Calibri"/>
        <family val="2"/>
        <scheme val="minor"/>
      </rPr>
      <t xml:space="preserve"> If the project is rehabilitation and the proposed site is located in the 100-year flood hazard area, </t>
    </r>
    <r>
      <rPr>
        <sz val="12"/>
        <rFont val="Calibri"/>
        <family val="2"/>
        <scheme val="minor"/>
      </rPr>
      <t xml:space="preserve">the project is only eligible if it can evidence adequate flood mitigation measures are part of the proposed project.  The project must evidence committed funds for flood mitigation and/or include flood mitigation costs in the amount of AHFP funding requested. </t>
    </r>
  </si>
  <si>
    <t>Complete the following tabs Perm Gap tabs and the Required Attachments Checklist at end of workbook.</t>
  </si>
  <si>
    <r>
      <t>PERMANENT GAP</t>
    </r>
    <r>
      <rPr>
        <b/>
        <sz val="16"/>
        <color rgb="FFFF0000"/>
        <rFont val="Calibri"/>
        <family val="2"/>
        <scheme val="minor"/>
      </rPr>
      <t xml:space="preserve"> HOMEOWNERSHIP AND RENTAL</t>
    </r>
    <r>
      <rPr>
        <b/>
        <sz val="16"/>
        <color rgb="FF0070C0"/>
        <rFont val="Calibri"/>
        <family val="2"/>
        <scheme val="minor"/>
      </rPr>
      <t xml:space="preserve"> </t>
    </r>
    <r>
      <rPr>
        <b/>
        <sz val="16"/>
        <rFont val="Calibri"/>
        <family val="2"/>
        <scheme val="minor"/>
      </rPr>
      <t>PROJECT NARRATIVE REQUIREMENTS</t>
    </r>
  </si>
  <si>
    <t>Choose the Appropriate Narrative Type Based on the Type of Project</t>
  </si>
  <si>
    <t xml:space="preserve">1.  PERMANENT GAP HOMEOWNERSHIP OWNER-OCCUPIED SCATTERED SITE REPAIRS (PGHOSS)                                                                                          </t>
  </si>
  <si>
    <t>Provide a broad overview of the project, (how many sites, locations/county);</t>
  </si>
  <si>
    <t>Describe the selection process your organization follows to engage services to each homeowner;</t>
  </si>
  <si>
    <t>Describe the type of work/services to be provided to the owner-occupied single family homes;</t>
  </si>
  <si>
    <t>Explain how the contracting services are engaged for each homeowner;</t>
  </si>
  <si>
    <t>Target population(s), supportive market data, and income level(s) of target market.</t>
  </si>
  <si>
    <r>
      <rPr>
        <b/>
        <sz val="12"/>
        <rFont val="Calibri"/>
        <family val="2"/>
        <scheme val="minor"/>
      </rPr>
      <t xml:space="preserve">3.00 Narrative PGHOSS (15): </t>
    </r>
    <r>
      <rPr>
        <sz val="12"/>
        <rFont val="Calibri"/>
        <family val="2"/>
        <scheme val="minor"/>
      </rPr>
      <t xml:space="preserve"> Up to 10 points will be awarded based on the applicant's ability to address all items above (2 points each) while including supportive market data as evidence of need for the target population.  (Examples of target populations include but are not limited to: Elderly, Veterans, Disabled, Substance Abuse Recovery). You may find supportive market data in the most current Statewide Housing Needs Assessment by county here:  https://www.wvhdf.com/about-wvhdf (copy and past address in your browser).  Most recent Census data is acceptable. Provide backup documentation for market data cited in the narrative (5 points). </t>
    </r>
  </si>
  <si>
    <t>It is helpful if the narrative addresses items in order as listed and if  target population supportive data pages provided attached to your narrative, has the supportive data highlighted.</t>
  </si>
  <si>
    <t>Enter Final Score Here</t>
  </si>
  <si>
    <t xml:space="preserve">2. PERMANENT GAP HOMEOWNERSHIP SINGLE FAMILY NEW CONSTRUCTION / REHABILITATION TO BE SOLD (PGHO)                                                                                         </t>
  </si>
  <si>
    <t>Provide a broad overview of the project (how many sites, locations/county, and new construction or rehabilitation);</t>
  </si>
  <si>
    <t>Describe the selection process your organization follows for choosing the sites;</t>
  </si>
  <si>
    <t>Describe the sites: size (acreage),  total living square footage, # of bedrooms, # of bathrooms, any special features, etc.;</t>
  </si>
  <si>
    <t>Explain how contracting services are engaged for each site;</t>
  </si>
  <si>
    <t>Target population(s), supportive market data, and targeted income level(s) of units to be developed. Outline the process your organization follows to meet program requirements to sell the home to meet program requirements listed in the AHFP Guide.</t>
  </si>
  <si>
    <r>
      <rPr>
        <b/>
        <sz val="12"/>
        <rFont val="Calibri"/>
        <family val="2"/>
        <scheme val="minor"/>
      </rPr>
      <t xml:space="preserve">3.00 Narrative PGHO (Maxmum points available 15): </t>
    </r>
    <r>
      <rPr>
        <sz val="12"/>
        <rFont val="Calibri"/>
        <family val="2"/>
        <scheme val="minor"/>
      </rPr>
      <t xml:space="preserve"> Up to 10 points will be awarded based on the applicant's ability to address all items above (2 points each) while including supportive market data as evidence of need for the target population.  (Examples of target populations include but are not limited to: Elderly, Veterans, Disabled, Substance Abuse Recovery). You may find supportive market data in the most recent Statewide Housing Needs Assessment by county here:  https://www.wvhdf.com/about-wvhdf (copy and past address in your browser). Most recent Census data is acceptable.  Provide backup documentation for market data cited in the narrative (5 points). </t>
    </r>
  </si>
  <si>
    <t>`</t>
  </si>
  <si>
    <t xml:space="preserve">3. PERMANENT GAP RENTAL NEW CONSTRUCTION AND/OR REHABILITATION (PGR)                                                                          </t>
  </si>
  <si>
    <t>Provide a broad overview of the project, including the purpose and need for the project;</t>
  </si>
  <si>
    <t>Include any positive or negative site characteristics (examples include but are not limited to proximity to shopping, schools, transportation and medical services, railroad tracks/crossings, airports and flood zones);</t>
  </si>
  <si>
    <t>Describe the housing that will be developed or rehabilitated;</t>
  </si>
  <si>
    <t>Explain if there are any residents currently living on the property and plans for relocation;</t>
  </si>
  <si>
    <t>Target population(s), supportive market data, and targeted income level(s) of units to be developed.</t>
  </si>
  <si>
    <r>
      <rPr>
        <b/>
        <sz val="12"/>
        <rFont val="Calibri"/>
        <family val="2"/>
        <scheme val="minor"/>
      </rPr>
      <t xml:space="preserve">3.00 Narrative PGR (15): </t>
    </r>
    <r>
      <rPr>
        <sz val="12"/>
        <rFont val="Calibri"/>
        <family val="2"/>
        <scheme val="minor"/>
      </rPr>
      <t xml:space="preserve">   Up to 10 points will be awarded based on the applicant's ability to address all items above (2 points each) while including supportive market data as evidence of need for the target population.  (Examples of target populations include but are not limited to: Elderly, Veterans, Disabled, Substance Abuse Recovery). You may find supportive market data in the most recent Statewide Housing Needs Assessment by county here:  https://www.wvhdf.com/about-wvhdf (copy and past address in your browser). Most recent Census data is acceptable.  Provide backup documentation for market data cited in the narrative (5 points). </t>
    </r>
  </si>
  <si>
    <t>PERMANENT GAP RENTAL and HOMEOWNERSHIP PROJECT DETAILS</t>
  </si>
  <si>
    <t>Choose the Appropriate Section to Complete Based on the Type of Project</t>
  </si>
  <si>
    <t xml:space="preserve">1.  PERMANENT GAP HOMEOWNERSHIP OWNER-OCCUPIED SCATTERED SITE REPAIRS (PGHOSS)          </t>
  </si>
  <si>
    <t>Project Name (type name):</t>
  </si>
  <si>
    <t>List all counties associated with all scattered sites:</t>
  </si>
  <si>
    <t>Total Project Costs (overall project):</t>
  </si>
  <si>
    <t>Anticipated # of Units to be Repaired:</t>
  </si>
  <si>
    <t>Are any sites in the 100-year flood hazard area?</t>
  </si>
  <si>
    <t>If yes, the applicant must evidence adequate flood mitigation measures are part of the proposed project.</t>
  </si>
  <si>
    <t>Explain any environmental mitigation here.</t>
  </si>
  <si>
    <t>No applicant shall have more than a total of $300,000 in undisbursed AHFP funding at any one time over all awards.  If awarded the amount requested, will this program limitation be exceeded?</t>
  </si>
  <si>
    <t xml:space="preserve">2. PERMANENT GAP HOMEOWNERSHIP SINGLE FAMILY NEW CONSTRUCTION / REHABILITATION TO BE SOLD (PGHO)   </t>
  </si>
  <si>
    <t>Project Addresses with County:</t>
  </si>
  <si>
    <t># of units:</t>
  </si>
  <si>
    <t>Is Demolition required?</t>
  </si>
  <si>
    <t>Are any site structures in the 100-year flood hazard area?</t>
  </si>
  <si>
    <t>If yes and new constuction, explain how the site will be mitigated out of the flood hazard.</t>
  </si>
  <si>
    <t>If yes and rehabilitation, the project is only eligible if it can evidence adequate flood mitigation measures are part of the proposed project.</t>
  </si>
  <si>
    <t>Do any of the planned units already have buyers?</t>
  </si>
  <si>
    <t>Upon completion of construction, how much time is required to sell the home?</t>
  </si>
  <si>
    <r>
      <t xml:space="preserve">Homeownership units developed with AHFP funding must be sold to a buyer earning at or below 115% of Area Median Income as published by HUD and as adjusted for household size (AMI) and whose total housing obligation (principal and interest repayments, taxes, insurance, and mortgage insurance) does not exceed 30% of the buyer's household income. Visit this link, choose the State and County: </t>
    </r>
    <r>
      <rPr>
        <u/>
        <sz val="12"/>
        <color rgb="FF0070C0"/>
        <rFont val="Calibri"/>
        <family val="2"/>
        <scheme val="minor"/>
      </rPr>
      <t>https://www.huduser.gov/portal/datasets/il.html</t>
    </r>
  </si>
  <si>
    <t>No single project can receive more than $250,000 in AHFP funding.  If awarded, will this project exceed this program limitation?</t>
  </si>
  <si>
    <t xml:space="preserve">3. PERMANENT GAP RENTAL NEW CONSTRUCTION AND/OR REHABILITATION (PGR)             </t>
  </si>
  <si>
    <t>Project Address(es):</t>
  </si>
  <si>
    <t>Project Counties:</t>
  </si>
  <si>
    <t>List Parcel ID#'s that make up site (separate by comma):</t>
  </si>
  <si>
    <t>Total # of units (all types):</t>
  </si>
  <si>
    <t>Left blank intentionally</t>
  </si>
  <si>
    <t>Site Size (acres):</t>
  </si>
  <si>
    <t># of buildings:</t>
  </si>
  <si>
    <t># of Residential Units:</t>
  </si>
  <si>
    <r>
      <t xml:space="preserve">Will the target market be at or below 115% of the Area Median Income as published by HUD and as adjusted for household size (AMI)?  </t>
    </r>
    <r>
      <rPr>
        <u/>
        <sz val="12"/>
        <color rgb="FF0070C0"/>
        <rFont val="Calibri"/>
        <family val="2"/>
        <scheme val="minor"/>
      </rPr>
      <t>https://www.huduser.gov/portal/datasets/il.html</t>
    </r>
  </si>
  <si>
    <t>Will there be a management office on site?</t>
  </si>
  <si>
    <t>What company will manage the units?</t>
  </si>
  <si>
    <t>As is value of property:</t>
  </si>
  <si>
    <t>As complete value of property:</t>
  </si>
  <si>
    <t>Any commercial space?</t>
  </si>
  <si>
    <t>If yes, total commercial square feet?</t>
  </si>
  <si>
    <t># of commercial units</t>
  </si>
  <si>
    <t>Will relocation be required?</t>
  </si>
  <si>
    <t>Is Demolition Required?</t>
  </si>
  <si>
    <t>Does the site contain a wetland?</t>
  </si>
  <si>
    <t>Is the development portion of the site located in the 100-year flood hazard area?</t>
  </si>
  <si>
    <t>If yes, explain what type of environmental mitigation is planned.</t>
  </si>
  <si>
    <r>
      <t xml:space="preserve">For this product, if rent is charged for occupancy, complete </t>
    </r>
    <r>
      <rPr>
        <i/>
        <u/>
        <sz val="12"/>
        <color rgb="FF0070C0"/>
        <rFont val="Calibri"/>
        <family val="2"/>
        <scheme val="minor"/>
      </rPr>
      <t>ALL</t>
    </r>
    <r>
      <rPr>
        <i/>
        <sz val="12"/>
        <color rgb="FF0070C0"/>
        <rFont val="Calibri"/>
        <family val="2"/>
        <scheme val="minor"/>
      </rPr>
      <t xml:space="preserve"> tabs in the Permanent Gap workbook section to produce the Property Cash Flow and 15-yr Proforma. </t>
    </r>
  </si>
  <si>
    <t>PGHO Sold loan amount requested exceeds loan maximum?</t>
  </si>
  <si>
    <t>Rental: 33% of Total Development Costs:</t>
  </si>
  <si>
    <t>PGHOSS loan amount requested exceeds loan maximum?</t>
  </si>
  <si>
    <t>Rental: Loan Amount Requested Exceeds 33% of TPC?</t>
  </si>
  <si>
    <t>Rental: Development cost per unit</t>
  </si>
  <si>
    <r>
      <t xml:space="preserve">PERMANENT GAP </t>
    </r>
    <r>
      <rPr>
        <b/>
        <sz val="16"/>
        <color rgb="FFFF0000"/>
        <rFont val="Calibri"/>
        <family val="2"/>
        <scheme val="minor"/>
      </rPr>
      <t>HOMEOWNERSHIP OR RENTAL</t>
    </r>
    <r>
      <rPr>
        <b/>
        <sz val="16"/>
        <rFont val="Calibri"/>
        <family val="2"/>
        <scheme val="minor"/>
      </rPr>
      <t xml:space="preserve"> BUDGET / DEVELOPMENT TEAM</t>
    </r>
  </si>
  <si>
    <t>TYPE PROJECT NAME HERE</t>
  </si>
  <si>
    <t>20% of the awarded amount may be budgeted for hard/soft contingency costs for unexpected costs. If yes, the hard/soft contingency budgeted costs should be included in your itemized budget and sources and uses in this application.</t>
  </si>
  <si>
    <t>Do you want a percentage of your award to be reserved for hard/soft contingency costs? Choose One. Click cell to the right for drop down:</t>
  </si>
  <si>
    <t>Total Project Costs (overall project)</t>
  </si>
  <si>
    <t>Costs</t>
  </si>
  <si>
    <t>Hard Construction Costs</t>
  </si>
  <si>
    <t>Soft Costs</t>
  </si>
  <si>
    <t xml:space="preserve">Enter All Sources of Funding </t>
  </si>
  <si>
    <t>Financing Amount</t>
  </si>
  <si>
    <t>Commitment Date</t>
  </si>
  <si>
    <t>Interest Rate</t>
  </si>
  <si>
    <t>Term (years)</t>
  </si>
  <si>
    <t>Monthly Payment</t>
  </si>
  <si>
    <t>Annual Debt Service</t>
  </si>
  <si>
    <t>Status of Application</t>
  </si>
  <si>
    <t>N/A</t>
  </si>
  <si>
    <t xml:space="preserve">Total </t>
  </si>
  <si>
    <t>Contact Name</t>
  </si>
  <si>
    <t xml:space="preserve">Organization Name </t>
  </si>
  <si>
    <t>Attorney</t>
  </si>
  <si>
    <t>General Contractor</t>
  </si>
  <si>
    <t>Developer</t>
  </si>
  <si>
    <t>Other</t>
  </si>
  <si>
    <r>
      <rPr>
        <b/>
        <sz val="14"/>
        <color rgb="FFFF0000"/>
        <rFont val="Calibri"/>
        <family val="2"/>
        <scheme val="minor"/>
      </rPr>
      <t>PERMANENT GAP RENTAL COMMERCIAL</t>
    </r>
    <r>
      <rPr>
        <b/>
        <sz val="14"/>
        <rFont val="Calibri"/>
        <family val="2"/>
        <scheme val="minor"/>
      </rPr>
      <t xml:space="preserve"> BUDGET SOURCES AND USES </t>
    </r>
  </si>
  <si>
    <t>Affordable Housing Fund Program funds are not eligible to be used for commercial units.  Complete for other funding sources for commercial units.</t>
  </si>
  <si>
    <t>Source information autopopulates from Perm Gap Budget 1</t>
  </si>
  <si>
    <t>Totals</t>
  </si>
  <si>
    <t>Diff.</t>
  </si>
  <si>
    <t>Acquisition</t>
  </si>
  <si>
    <t>BUDGET</t>
  </si>
  <si>
    <t>Total Hard Costs</t>
  </si>
  <si>
    <t>Land</t>
  </si>
  <si>
    <t>n/a</t>
  </si>
  <si>
    <t>Total Soft Costs</t>
  </si>
  <si>
    <t>Total Development Costs</t>
  </si>
  <si>
    <t>Site Work</t>
  </si>
  <si>
    <t>Total Residential Budget</t>
  </si>
  <si>
    <t xml:space="preserve">Demolition </t>
  </si>
  <si>
    <t>Total Commercial Budget</t>
  </si>
  <si>
    <t>Earthwork</t>
  </si>
  <si>
    <t>Total R &amp; C Budget</t>
  </si>
  <si>
    <t>Site Utilities</t>
  </si>
  <si>
    <t>Roads, Walks, and Paving</t>
  </si>
  <si>
    <t>Project Sign</t>
  </si>
  <si>
    <t>Lawns and Planting</t>
  </si>
  <si>
    <t>Other site improvements</t>
  </si>
  <si>
    <t>Construction / Rehabilitation Costs</t>
  </si>
  <si>
    <t>New Structures (Itemize Below)</t>
  </si>
  <si>
    <t>Rehabilitation of Existing Structures (Itemize below)</t>
  </si>
  <si>
    <t>General Requirements</t>
  </si>
  <si>
    <t>Builder's Overhead</t>
  </si>
  <si>
    <t>Builder Profit</t>
  </si>
  <si>
    <t>Builder's Bond / LOC Premium</t>
  </si>
  <si>
    <t>Construction Contingency</t>
  </si>
  <si>
    <t>Other Construction/Rehabilitation Costs</t>
  </si>
  <si>
    <t>Architect / Engineering Fees</t>
  </si>
  <si>
    <t>Architect Design Fee</t>
  </si>
  <si>
    <t>Architect Inspection Fee</t>
  </si>
  <si>
    <t>Other Architectural / Engineering Fees</t>
  </si>
  <si>
    <t>Other Soft/Carrying Costs</t>
  </si>
  <si>
    <t>Project Consultant Fees</t>
  </si>
  <si>
    <t xml:space="preserve">Survey </t>
  </si>
  <si>
    <t xml:space="preserve">Appraisal </t>
  </si>
  <si>
    <t xml:space="preserve">Market Study </t>
  </si>
  <si>
    <t>Soil Boring, Envir. Survey, Lead-Based Paint Eval.</t>
  </si>
  <si>
    <t>Capital Needs Assessment</t>
  </si>
  <si>
    <t>Construction Insurance</t>
  </si>
  <si>
    <t>Construction Interest</t>
  </si>
  <si>
    <t>Construction Loan Fees</t>
  </si>
  <si>
    <t>Developer Fee</t>
  </si>
  <si>
    <t>Real Estate Attorney Fees</t>
  </si>
  <si>
    <t>Permanent Loan Fees</t>
  </si>
  <si>
    <t>Title / Recording Fees</t>
  </si>
  <si>
    <t>Other Legal Fees</t>
  </si>
  <si>
    <t>Accounting Fees / Cost Certification</t>
  </si>
  <si>
    <t>Tap and Impact Fees</t>
  </si>
  <si>
    <t>Permit Fees</t>
  </si>
  <si>
    <t>Project Reserves</t>
  </si>
  <si>
    <t>Initial Rent-Up Reserve</t>
  </si>
  <si>
    <t>Initial Operating Reserve</t>
  </si>
  <si>
    <t>Initial Replacement Reserve</t>
  </si>
  <si>
    <t>Tenant Relocation Costs</t>
  </si>
  <si>
    <t xml:space="preserve">Project Admin. &amp; Mgmt. Costs </t>
  </si>
  <si>
    <t>Marketing/Management</t>
  </si>
  <si>
    <t>Operating Expenses</t>
  </si>
  <si>
    <t>Taxes</t>
  </si>
  <si>
    <t>Insurance</t>
  </si>
  <si>
    <t>Other Project Administration &amp; Management Costs</t>
  </si>
  <si>
    <t>Soft Cost Contingency</t>
  </si>
  <si>
    <t>Other Administrative/Management Costs</t>
  </si>
  <si>
    <t>TOTAL COMMERCIAL DEVELOPMENT COSTS</t>
  </si>
  <si>
    <t>New / Rehabilitation of Existing Structures (Itemize the schedule of values below for the lump sum figures entered above)</t>
  </si>
  <si>
    <t>Hard Cost Itemizations</t>
  </si>
  <si>
    <t>Concrete</t>
  </si>
  <si>
    <t>Masonry</t>
  </si>
  <si>
    <t>Metals</t>
  </si>
  <si>
    <t>Rough Carpentry</t>
  </si>
  <si>
    <t>Finish Carpentry</t>
  </si>
  <si>
    <t>Insulation</t>
  </si>
  <si>
    <t>Roofing</t>
  </si>
  <si>
    <t>Sheet Metal</t>
  </si>
  <si>
    <t>Doors</t>
  </si>
  <si>
    <t>Windows</t>
  </si>
  <si>
    <t>Drywall</t>
  </si>
  <si>
    <t>Acoustical</t>
  </si>
  <si>
    <t>Resilient Flooring</t>
  </si>
  <si>
    <t>Painting/Decorating</t>
  </si>
  <si>
    <t>Specialties</t>
  </si>
  <si>
    <t>Cabinets</t>
  </si>
  <si>
    <t>Appliances</t>
  </si>
  <si>
    <t>Blinds/Shades</t>
  </si>
  <si>
    <t>Carpets</t>
  </si>
  <si>
    <t>Special Construction</t>
  </si>
  <si>
    <t>Elevators</t>
  </si>
  <si>
    <t>Plumbing and Hot Water</t>
  </si>
  <si>
    <t>Heat, Air and Ventilation</t>
  </si>
  <si>
    <t>Electrical</t>
  </si>
  <si>
    <r>
      <rPr>
        <b/>
        <sz val="14"/>
        <color rgb="FFFF0000"/>
        <rFont val="Calibri"/>
        <family val="2"/>
        <scheme val="minor"/>
      </rPr>
      <t xml:space="preserve"> PERMANENT GAP HOMEOWNERSHIP OR RENTAL RESIDENTIAL</t>
    </r>
    <r>
      <rPr>
        <b/>
        <sz val="14"/>
        <rFont val="Calibri"/>
        <family val="2"/>
        <scheme val="minor"/>
      </rPr>
      <t xml:space="preserve"> BUDGET SOURCES AND USES</t>
    </r>
  </si>
  <si>
    <t>Construction Contingency (hard cost contingency)</t>
  </si>
  <si>
    <t>Other Initial Project Reserves Costs</t>
  </si>
  <si>
    <t>TOTAL RESIDENTIAL DEVELOPMENT COSTS</t>
  </si>
  <si>
    <t>New / Rehabilitation of Existing Structures (Itemize the schedule of values below for the lump sum figures entered above in cells B20 and/or B21)</t>
  </si>
  <si>
    <r>
      <rPr>
        <b/>
        <sz val="14"/>
        <color rgb="FFFF0000"/>
        <rFont val="Calibri"/>
        <family val="2"/>
        <scheme val="minor"/>
      </rPr>
      <t xml:space="preserve">Permanent Gap Rental </t>
    </r>
    <r>
      <rPr>
        <b/>
        <sz val="14"/>
        <rFont val="Calibri"/>
        <family val="2"/>
        <scheme val="minor"/>
      </rPr>
      <t>Property Estimated Annual Expense Information</t>
    </r>
  </si>
  <si>
    <t>Provide estimated (based upon normalized operations) annual expense information all units in the property.  New construction and Adaptive Re-Use:  provide year-end operating information from a comparable project currently in operation.  Rehabilitation:  provide previous year-end operating information.</t>
  </si>
  <si>
    <t xml:space="preserve">a. Operating &amp; Maintenance </t>
  </si>
  <si>
    <t>c.  Administrative</t>
  </si>
  <si>
    <t>Description</t>
  </si>
  <si>
    <t>Annual Expense</t>
  </si>
  <si>
    <t>Janitor/Cleaning-Payroll/Contract</t>
  </si>
  <si>
    <t>Advertising</t>
  </si>
  <si>
    <t>Janitor/Cleaning-Supplies</t>
  </si>
  <si>
    <t>Management Fee</t>
  </si>
  <si>
    <t>Security-Payroll/Contract</t>
  </si>
  <si>
    <t>Manager-Payroll</t>
  </si>
  <si>
    <t>Grounds-Payroll/Contract</t>
  </si>
  <si>
    <t>Office Staff-Payroll</t>
  </si>
  <si>
    <t>Grounds-Supplies</t>
  </si>
  <si>
    <t>Office-Supplies</t>
  </si>
  <si>
    <t>Maintenance-Payroll/Contract</t>
  </si>
  <si>
    <t>Legal</t>
  </si>
  <si>
    <t>Maintenance-Supplies</t>
  </si>
  <si>
    <t>Auditing</t>
  </si>
  <si>
    <t>Decorating-Supplies</t>
  </si>
  <si>
    <t>Bookkeeping/Accounting Fees</t>
  </si>
  <si>
    <t>Elevator Maintenance</t>
  </si>
  <si>
    <t>Telephone/Answering Service</t>
  </si>
  <si>
    <t>Exterminating</t>
  </si>
  <si>
    <t>HVAC Maintenance</t>
  </si>
  <si>
    <t>Snow Removal</t>
  </si>
  <si>
    <t>Total Administrative</t>
  </si>
  <si>
    <t>Trash Removal</t>
  </si>
  <si>
    <t>d.  Taxes &amp; Insurance</t>
  </si>
  <si>
    <t>Total Operating &amp; Maintenance</t>
  </si>
  <si>
    <t>Real Estate Taxes</t>
  </si>
  <si>
    <t>b.  Utilities</t>
  </si>
  <si>
    <t>Property &amp; Liability Insurance</t>
  </si>
  <si>
    <t>Payroll Taxes</t>
  </si>
  <si>
    <t>Electricity</t>
  </si>
  <si>
    <t>Fidelity Bond</t>
  </si>
  <si>
    <t>Water</t>
  </si>
  <si>
    <t>Workers' Compensation</t>
  </si>
  <si>
    <t>Gas</t>
  </si>
  <si>
    <t>Health Insurance &amp; Employee Benefits</t>
  </si>
  <si>
    <t>Sewer</t>
  </si>
  <si>
    <t>Other Taxes</t>
  </si>
  <si>
    <t>Other Insurance</t>
  </si>
  <si>
    <t>Total Utilities</t>
  </si>
  <si>
    <t>Total Taxes &amp; Insurance</t>
  </si>
  <si>
    <t>e.  Total Estimated Annual Expenses (a+b+c+d)</t>
  </si>
  <si>
    <t xml:space="preserve">f.  Total Estimated Annual Expenses/Total Number of Units:      </t>
  </si>
  <si>
    <t xml:space="preserve"> </t>
  </si>
  <si>
    <r>
      <rPr>
        <b/>
        <sz val="14"/>
        <color rgb="FFFF0000"/>
        <rFont val="Calibri"/>
        <family val="2"/>
      </rPr>
      <t>Permanent Gap Rental</t>
    </r>
    <r>
      <rPr>
        <b/>
        <sz val="14"/>
        <rFont val="Calibri"/>
        <family val="2"/>
      </rPr>
      <t xml:space="preserve"> Property Income Information</t>
    </r>
  </si>
  <si>
    <t>Residential Rental Units</t>
  </si>
  <si>
    <t>Commercial Rental Units</t>
  </si>
  <si>
    <t>Unit Size</t>
  </si>
  <si>
    <t>Number of Units</t>
  </si>
  <si>
    <t xml:space="preserve"> Monthly Rent</t>
  </si>
  <si>
    <t>Total Monthly Rent</t>
  </si>
  <si>
    <t>Unit Description</t>
  </si>
  <si>
    <t>Units Square Feet</t>
  </si>
  <si>
    <t>Tenant or Owner Utilities</t>
  </si>
  <si>
    <t>Owner Monthly Rent</t>
  </si>
  <si>
    <t>Total Monthly Rent for Commercial Units</t>
  </si>
  <si>
    <t>1 BR</t>
  </si>
  <si>
    <t>2 BR</t>
  </si>
  <si>
    <t>Other Commercial Income</t>
  </si>
  <si>
    <t>Other Residential Income</t>
  </si>
  <si>
    <t>Permanent Gap Rental Property Annual Cash Flow</t>
  </si>
  <si>
    <t>Gross Rents (Property Income Tab)</t>
  </si>
  <si>
    <t>Less:</t>
  </si>
  <si>
    <t>Vacancy Allowances</t>
  </si>
  <si>
    <t>Vacancy Percentages</t>
  </si>
  <si>
    <t>Net Rents:</t>
  </si>
  <si>
    <t>Other Income (Describe):</t>
  </si>
  <si>
    <t>Total Income:</t>
  </si>
  <si>
    <r>
      <t xml:space="preserve">Expenses </t>
    </r>
    <r>
      <rPr>
        <sz val="12"/>
        <rFont val="Calibri"/>
        <family val="2"/>
        <scheme val="minor"/>
      </rPr>
      <t>(From Item 32):</t>
    </r>
  </si>
  <si>
    <t>Total Expenses Other than Interest and Depreciation</t>
  </si>
  <si>
    <t>Less:  Additions to the Replacement Reserve</t>
  </si>
  <si>
    <t>Net Operating Income Before Interest and Depreciation</t>
  </si>
  <si>
    <t xml:space="preserve">Less:  </t>
  </si>
  <si>
    <r>
      <t xml:space="preserve">Preservation Reserve Account </t>
    </r>
    <r>
      <rPr>
        <b/>
        <sz val="12"/>
        <rFont val="Calibri"/>
        <family val="2"/>
        <scheme val="minor"/>
      </rPr>
      <t>*</t>
    </r>
  </si>
  <si>
    <t>Debt Service (Principal and Interest) - From cell I27 on Perm Gap Budget 1</t>
  </si>
  <si>
    <t xml:space="preserve">Cash Flow </t>
  </si>
  <si>
    <t>Debt Service Coverage Ratio</t>
  </si>
  <si>
    <t>Estimated Annual Percentage of Increase for:</t>
  </si>
  <si>
    <t>Residential Rental Units:</t>
  </si>
  <si>
    <t>Commercial Rental Units:</t>
  </si>
  <si>
    <t>Other Income Sources:</t>
  </si>
  <si>
    <t>Operating Expenses:</t>
  </si>
  <si>
    <t>Additions to Replacement Reserve</t>
  </si>
  <si>
    <t>* For FUND HOME/HTF Sources.  For underwriting purposes and Debt Service Coverage Calculation, a HOME/HTF Preservation Reserve amount is considered a debt service amount.</t>
  </si>
  <si>
    <r>
      <rPr>
        <b/>
        <sz val="11"/>
        <color rgb="FFFF0000"/>
        <rFont val="Calibri"/>
        <family val="2"/>
      </rPr>
      <t>PERMANENT GAP RENTAL</t>
    </r>
    <r>
      <rPr>
        <b/>
        <i/>
        <sz val="11"/>
        <rFont val="Calibri"/>
        <family val="2"/>
      </rPr>
      <t xml:space="preserve">  15-Year Annual Cash Flow Projection.  Year 1 populates from Property Cash Flow page.</t>
    </r>
  </si>
  <si>
    <t>Full Year of Annualized Operations  Year 1 - 8</t>
  </si>
  <si>
    <t>Year 1</t>
  </si>
  <si>
    <t>Year 2</t>
  </si>
  <si>
    <t>Year 3</t>
  </si>
  <si>
    <t>Year 4</t>
  </si>
  <si>
    <t>Year 5</t>
  </si>
  <si>
    <t>Year 6</t>
  </si>
  <si>
    <t>Year 7</t>
  </si>
  <si>
    <t>Year 8</t>
  </si>
  <si>
    <t>Total Net Rent</t>
  </si>
  <si>
    <t>Total Other Income</t>
  </si>
  <si>
    <t>Less: Total Expenses Other than Interest and Depreciation</t>
  </si>
  <si>
    <t>Less: Additions Replacement Reserve</t>
  </si>
  <si>
    <t>Less: Preservation Reserve Account</t>
  </si>
  <si>
    <t>Less: Debt Service</t>
  </si>
  <si>
    <t>Cash Flow</t>
  </si>
  <si>
    <t>Cumulative Cash Flow</t>
  </si>
  <si>
    <t xml:space="preserve">Debt Service Coverage Ratio </t>
  </si>
  <si>
    <t>Average Debt Service Coverage Ratio</t>
  </si>
  <si>
    <t>Full Year of Annualized Operations Year 9 - 15</t>
  </si>
  <si>
    <t>Year 9</t>
  </si>
  <si>
    <t>Year 10</t>
  </si>
  <si>
    <t>Year 11</t>
  </si>
  <si>
    <t>Year 12</t>
  </si>
  <si>
    <t>Year 13</t>
  </si>
  <si>
    <t>Year 14</t>
  </si>
  <si>
    <t>Year 15</t>
  </si>
  <si>
    <r>
      <t xml:space="preserve">PERMANENT GAP </t>
    </r>
    <r>
      <rPr>
        <b/>
        <sz val="16"/>
        <color rgb="FFFF0000"/>
        <rFont val="Calibri"/>
        <family val="2"/>
        <scheme val="minor"/>
      </rPr>
      <t xml:space="preserve">RENTAL AND HOMEOWNERSHIP </t>
    </r>
    <r>
      <rPr>
        <b/>
        <sz val="16"/>
        <rFont val="Calibri"/>
        <family val="2"/>
        <scheme val="minor"/>
      </rPr>
      <t>SCORING CRITERIA</t>
    </r>
  </si>
  <si>
    <t>Organization</t>
  </si>
  <si>
    <t>PROJECT NAME</t>
  </si>
  <si>
    <t>Click on shaded cells to activate drop down menu.  Backspace to clear answer.</t>
  </si>
  <si>
    <r>
      <rPr>
        <b/>
        <sz val="16"/>
        <color rgb="FF0070C0"/>
        <rFont val="Calibri"/>
        <family val="2"/>
        <scheme val="minor"/>
      </rPr>
      <t>COMPLETE THIS PAGE</t>
    </r>
    <r>
      <rPr>
        <b/>
        <sz val="16"/>
        <rFont val="Calibri"/>
        <family val="2"/>
        <scheme val="minor"/>
      </rPr>
      <t xml:space="preserve"> / CHOOSE TRUE OR FALSE / </t>
    </r>
    <r>
      <rPr>
        <b/>
        <sz val="16"/>
        <color rgb="FFFF0000"/>
        <rFont val="Calibri"/>
        <family val="2"/>
        <scheme val="minor"/>
      </rPr>
      <t>NO MORE THAN ONE "TRUE" ALLOWED PER SECTION.</t>
    </r>
  </si>
  <si>
    <t>NOTES</t>
  </si>
  <si>
    <t>1. Readiness to Proceed - Site Control (Maximum points available 10)</t>
  </si>
  <si>
    <t>The applicant has executed a Lease Agreement with the property owner.</t>
  </si>
  <si>
    <t>The applicant has not yet gained site control;</t>
  </si>
  <si>
    <t>This is a scattered sites single-family owner-occupied repair project and site control will not be gained.</t>
  </si>
  <si>
    <r>
      <t xml:space="preserve">Required Attachment(s):  </t>
    </r>
    <r>
      <rPr>
        <sz val="12"/>
        <color rgb="FF0070C0"/>
        <rFont val="Calibri"/>
        <family val="2"/>
        <scheme val="minor"/>
      </rPr>
      <t xml:space="preserve">Recorded Deed,  Purchase Agreement, Purchase Option, or other agreement to support the answer chosen.							</t>
    </r>
  </si>
  <si>
    <t>2. Readiness to Proceed - Contracts/Estimates/Bids (Maximum points available 21)</t>
  </si>
  <si>
    <t># points</t>
  </si>
  <si>
    <t>The applicant is not the contractor and has executed/accepted contracts, estimates, and/or bids for 100% of total project costs.</t>
  </si>
  <si>
    <t>The applicant has a contractor's license and has executed contracts for 100% of any work not included under the license classification.</t>
  </si>
  <si>
    <t>The applicant is exempt from obtaining a contractor's license and has executed contracts for 100% of the work that will not be performed by the applicant.</t>
  </si>
  <si>
    <t>The applicant has a mixture of executed and non-accepted contracts, estimates, and/or bids for 100% of total project costs.</t>
  </si>
  <si>
    <t>The applicant has estimates and/or bids for part of total project costs and changes are expected.</t>
  </si>
  <si>
    <t>The applicant has estimated the total project costs and does not have any executed, accepted contracts, estimates, and/or bids to date.</t>
  </si>
  <si>
    <r>
      <t xml:space="preserve">Required Attachments: </t>
    </r>
    <r>
      <rPr>
        <sz val="12"/>
        <color rgb="FF0070C0"/>
        <rFont val="Calibri"/>
        <family val="2"/>
        <scheme val="minor"/>
      </rPr>
      <t>Copy of contractor's license and executed contracts, accepted bids and/or estimates to support the answer chosen.</t>
    </r>
  </si>
  <si>
    <r>
      <t xml:space="preserve">3. Readiness to Proceed - Funding Source Commitments (Maximum points available 25) - </t>
    </r>
    <r>
      <rPr>
        <b/>
        <sz val="12"/>
        <color rgb="FFFF0000"/>
        <rFont val="Calibri"/>
        <family val="2"/>
        <scheme val="minor"/>
      </rPr>
      <t>DO NOT INCLUDE THE APPLIED FOR AFHP FUNDING IN CALCULATIONS.</t>
    </r>
  </si>
  <si>
    <t>The applicant has funding source commitments and/or letters of intent for up to 49% of the total project costs (overall project).</t>
  </si>
  <si>
    <r>
      <t xml:space="preserve">Required Attachment:  </t>
    </r>
    <r>
      <rPr>
        <sz val="12"/>
        <color rgb="FF0070C0"/>
        <rFont val="Calibri"/>
        <family val="2"/>
        <scheme val="minor"/>
      </rPr>
      <t>Funding commitments and/or letters of intent to support the answer chosen.</t>
    </r>
  </si>
  <si>
    <r>
      <t xml:space="preserve">The applicant will contribute/commit </t>
    </r>
    <r>
      <rPr>
        <i/>
        <u/>
        <sz val="12"/>
        <rFont val="Calibri"/>
        <family val="2"/>
        <scheme val="minor"/>
      </rPr>
      <t>funds</t>
    </r>
    <r>
      <rPr>
        <i/>
        <sz val="12"/>
        <rFont val="Calibri"/>
        <family val="2"/>
        <scheme val="minor"/>
      </rPr>
      <t xml:space="preserve"> </t>
    </r>
    <r>
      <rPr>
        <sz val="12"/>
        <rFont val="Calibri"/>
        <family val="2"/>
        <scheme val="minor"/>
      </rPr>
      <t xml:space="preserve">greater than 15% of total project costs (overall project). </t>
    </r>
  </si>
  <si>
    <r>
      <t>Required Attachment:</t>
    </r>
    <r>
      <rPr>
        <sz val="12"/>
        <color rgb="FF0070C0"/>
        <rFont val="Calibri"/>
        <family val="2"/>
        <scheme val="minor"/>
      </rPr>
      <t xml:space="preserve"> Funding commitment to support the answer chosen.</t>
    </r>
  </si>
  <si>
    <r>
      <t xml:space="preserve">5. Capacity - Applicant Experience (Maximum points available 18) </t>
    </r>
    <r>
      <rPr>
        <sz val="12"/>
        <rFont val="Calibri"/>
        <family val="2"/>
        <scheme val="minor"/>
      </rPr>
      <t>How many affordable housing projects has the applicant developed/completed in the last 10 years?</t>
    </r>
  </si>
  <si>
    <t>The applicant has developed/completed up to 3 affordable housing projects in the last 10 years.</t>
  </si>
  <si>
    <t>This will be the first project developed by the applicant.</t>
  </si>
  <si>
    <r>
      <t xml:space="preserve">Required Attachment:  </t>
    </r>
    <r>
      <rPr>
        <sz val="12"/>
        <color rgb="FF0070C0"/>
        <rFont val="Calibri"/>
        <family val="2"/>
        <scheme val="minor"/>
      </rPr>
      <t xml:space="preserve"> Résumé of organization covering the last 10 years that outlines projects developed/completed or in process.  If completed, indicate the year completed.</t>
    </r>
  </si>
  <si>
    <t xml:space="preserve">6. Critical Need (Maximum points available 13) </t>
  </si>
  <si>
    <t>The project has current life safety issues and/or is at risk of losing affordability restrictions or designations due to critically needed repairs</t>
  </si>
  <si>
    <r>
      <t xml:space="preserve">Required Attachment: </t>
    </r>
    <r>
      <rPr>
        <sz val="12"/>
        <color rgb="FF0070C0"/>
        <rFont val="Calibri"/>
        <family val="2"/>
        <scheme val="minor"/>
      </rPr>
      <t>Documented evidence the project has current life safety issues and/or is at risk of losing affordability restrictions or designations due to critically needed repairs.</t>
    </r>
  </si>
  <si>
    <r>
      <rPr>
        <b/>
        <sz val="12"/>
        <color rgb="FFFF0000"/>
        <rFont val="Calibri"/>
        <family val="2"/>
        <scheme val="minor"/>
      </rPr>
      <t>RENTAL</t>
    </r>
    <r>
      <rPr>
        <b/>
        <sz val="12"/>
        <rFont val="Calibri"/>
        <family val="2"/>
        <scheme val="minor"/>
      </rPr>
      <t xml:space="preserve"> BONUS POINTS (10)</t>
    </r>
  </si>
  <si>
    <t xml:space="preserve">Ten (10) bonus points are offered for projects that can evidence a minimum of 25% of the total units associated with the project will include project-based rental assistance (PBRA) from a qualified third party such as HUD and housing authorities. </t>
  </si>
  <si>
    <r>
      <rPr>
        <b/>
        <sz val="12"/>
        <color rgb="FFFF0000"/>
        <rFont val="Calibri"/>
        <family val="2"/>
        <scheme val="minor"/>
      </rPr>
      <t xml:space="preserve">RENTAL </t>
    </r>
    <r>
      <rPr>
        <b/>
        <sz val="12"/>
        <rFont val="Calibri"/>
        <family val="2"/>
        <scheme val="minor"/>
      </rPr>
      <t>BONUS POINTS (5)</t>
    </r>
  </si>
  <si>
    <t xml:space="preserve">Five (5) bonus points are offered if the project plans to self-subsidize a similar PBRA as described above, and can evidence the financial capacity to provide such subsidy.  A commitment letter from the applicant must be provided that clearly outlines the type of subsidy and amount of assistance. </t>
  </si>
  <si>
    <r>
      <rPr>
        <b/>
        <sz val="12"/>
        <rFont val="Calibri"/>
        <family val="2"/>
        <scheme val="minor"/>
      </rPr>
      <t xml:space="preserve">Required Attachment:  </t>
    </r>
    <r>
      <rPr>
        <sz val="12"/>
        <rFont val="Calibri"/>
        <family val="2"/>
        <scheme val="minor"/>
      </rPr>
      <t>Commitment from organization that will provide the rental assistance.</t>
    </r>
  </si>
  <si>
    <r>
      <rPr>
        <b/>
        <sz val="12"/>
        <color rgb="FFFF0000"/>
        <rFont val="Calibri"/>
        <family val="2"/>
        <scheme val="minor"/>
      </rPr>
      <t>HOMEOWNERSHIP</t>
    </r>
    <r>
      <rPr>
        <b/>
        <sz val="12"/>
        <rFont val="Calibri"/>
        <family val="2"/>
        <scheme val="minor"/>
      </rPr>
      <t xml:space="preserve"> BONUS POINTS (10)</t>
    </r>
  </si>
  <si>
    <t>Ten (10) bonus points are offered for projects that can evidence 100% match of funds to the amount requested.</t>
  </si>
  <si>
    <r>
      <rPr>
        <b/>
        <sz val="12"/>
        <color rgb="FF0070C0"/>
        <rFont val="Calibri"/>
        <family val="2"/>
        <scheme val="minor"/>
      </rPr>
      <t xml:space="preserve">Required Attachment: </t>
    </r>
    <r>
      <rPr>
        <sz val="12"/>
        <color rgb="FF0070C0"/>
        <rFont val="Calibri"/>
        <family val="2"/>
        <scheme val="minor"/>
      </rPr>
      <t>Form of commitment from the organization showing the funding amount of the matched dollars to this project.</t>
    </r>
  </si>
  <si>
    <t>Homeownership Scattered Site Repair</t>
  </si>
  <si>
    <t>Maximum 117</t>
  </si>
  <si>
    <t>Homeownership New/Rehab. to be Sold</t>
  </si>
  <si>
    <t xml:space="preserve">Rental </t>
  </si>
  <si>
    <t>Last Permanent Gap Tab</t>
  </si>
  <si>
    <t>ORGANIZATIONAL TECHNICAL ASSISTANCE PROJECTS START - PLEASE READ</t>
  </si>
  <si>
    <r>
      <rPr>
        <b/>
        <sz val="12"/>
        <rFont val="Calibri"/>
        <family val="2"/>
        <scheme val="minor"/>
      </rPr>
      <t>PURPOSE:</t>
    </r>
    <r>
      <rPr>
        <sz val="12"/>
        <rFont val="Calibri"/>
        <family val="2"/>
        <scheme val="minor"/>
      </rPr>
      <t xml:space="preserve">  To provide funds to assist with organizational technical assistance matters (e.g., professional development, training, CNAs, short-term contract employee costs and consultant costs)</t>
    </r>
  </si>
  <si>
    <r>
      <rPr>
        <b/>
        <sz val="12"/>
        <rFont val="Calibri"/>
        <family val="2"/>
        <scheme val="minor"/>
      </rPr>
      <t>FUNDING LIMIT and TERMS</t>
    </r>
    <r>
      <rPr>
        <sz val="12"/>
        <rFont val="Calibri"/>
        <family val="2"/>
        <scheme val="minor"/>
      </rPr>
      <t xml:space="preserve">:   Not to exceed $10,000 to be reimbursed for substantiated costs on a monthly basis (24-month draw period). </t>
    </r>
  </si>
  <si>
    <r>
      <rPr>
        <b/>
        <sz val="12"/>
        <color theme="1"/>
        <rFont val="Calibri"/>
        <family val="2"/>
        <scheme val="minor"/>
      </rPr>
      <t>If awarded AHFP funding in past rounds</t>
    </r>
    <r>
      <rPr>
        <sz val="12"/>
        <color theme="1"/>
        <rFont val="Calibri"/>
        <family val="2"/>
        <scheme val="minor"/>
      </rPr>
      <t>, applicants must be actively drawing project funds within time frames specified in loan agreements, or be demonstrating diligent efforts in the development of projects in order to be eligible for additional funding consideration.</t>
    </r>
  </si>
  <si>
    <t xml:space="preserve"> Complete the following tabs for Organizational Technical Assistance and the Required Attachments Tab at end of workbook. </t>
  </si>
  <si>
    <t>ORGANIZATIONAL TECHNICAL ASSISTANCE (OTA) SCORING CRITERIA</t>
  </si>
  <si>
    <r>
      <rPr>
        <b/>
        <sz val="16"/>
        <color rgb="FF0070C0"/>
        <rFont val="Calibri"/>
        <family val="2"/>
        <scheme val="minor"/>
      </rPr>
      <t>COMPLETE THIS PAGE</t>
    </r>
    <r>
      <rPr>
        <b/>
        <sz val="16"/>
        <rFont val="Calibri"/>
        <family val="2"/>
        <scheme val="minor"/>
      </rPr>
      <t xml:space="preserve"> / SCORING - CHOOSE TRUE OR FALSE / </t>
    </r>
    <r>
      <rPr>
        <b/>
        <sz val="16"/>
        <color rgb="FFFF0000"/>
        <rFont val="Calibri"/>
        <family val="2"/>
        <scheme val="minor"/>
      </rPr>
      <t>NO MORE THAN ONE "TRUE" ALLOWED PER SECTION.</t>
    </r>
  </si>
  <si>
    <t>Click on shaded cells to activate drop down menus.  If no drop down menu, type your answer. Backspace to delete your answer.</t>
  </si>
  <si>
    <t>Organizational Technical Assistance Amount Requested:</t>
  </si>
  <si>
    <t>Left Blank Intentionally</t>
  </si>
  <si>
    <t>Does the amount requested exceed the maximum limit of $10,000?</t>
  </si>
  <si>
    <r>
      <t>1.  Previous Participation (Maximum points available 20) -</t>
    </r>
    <r>
      <rPr>
        <sz val="12"/>
        <rFont val="Calibri"/>
        <family val="2"/>
        <scheme val="minor"/>
      </rPr>
      <t xml:space="preserve"> Over the past five (5) years, choose the total OTA awards received from WVHDF for your organization.</t>
    </r>
  </si>
  <si>
    <t>The applicant has not received OTA funding over the past five years.</t>
  </si>
  <si>
    <t>The applicant has received 1-2 OTA awards over the last five years.</t>
  </si>
  <si>
    <t>The applicant has received 3 or more OTA awards over the last five years.</t>
  </si>
  <si>
    <r>
      <t>Required Attachment:</t>
    </r>
    <r>
      <rPr>
        <sz val="12"/>
        <color rgb="FF0070C0"/>
        <rFont val="Calibri"/>
        <family val="2"/>
        <scheme val="minor"/>
      </rPr>
      <t xml:space="preserve">  The number of awards will be validated by Fund staff.</t>
    </r>
  </si>
  <si>
    <t>2. Long Term Business / Strategic Plan (Maximum points available 21)</t>
  </si>
  <si>
    <t>The requested funds will hire a planning consultant to assist in the development of the organization's first long term business/ strategic plan.</t>
  </si>
  <si>
    <t>The requested funds will hire a planning consultant to renew the organization's existing long term business/strategic plan.</t>
  </si>
  <si>
    <t>The requested funds will address items in the organization's existing long term business/strategic plan.</t>
  </si>
  <si>
    <t>The requested funds will not address any items in the organization's existing long term business or strategic plan.</t>
  </si>
  <si>
    <t>The organization does not have and the requested funds will not be used to develop a long term business/strategic plan.</t>
  </si>
  <si>
    <r>
      <t>Required Attachment:</t>
    </r>
    <r>
      <rPr>
        <sz val="12"/>
        <color rgb="FF0070C0"/>
        <rFont val="Calibri"/>
        <family val="2"/>
        <scheme val="minor"/>
      </rPr>
      <t xml:space="preserve"> Existing long term business and/or organizations strategic plan to support the answer chosen.</t>
    </r>
  </si>
  <si>
    <t>3. Readiness to Proceed - Quotes/Estimates/Consultant Agreements (Maximum points available 15)</t>
  </si>
  <si>
    <t>TRUE/FALSE</t>
  </si>
  <si>
    <t>The applicant can provide quotes/estimates/consultant agreements that support 76% - 100% of the OTA budget.</t>
  </si>
  <si>
    <t>The applicant can provide quotes/estimates/consultant agreements that support 50% - 75% of the OTA budget.</t>
  </si>
  <si>
    <t>The applicant can provide quotes/estimates/consultant agreements that support 25% - 49% of the OTA budget.</t>
  </si>
  <si>
    <t>The applicant can provide quotes/estimates/consultant agreements that support up to 24% of the OTA budget.</t>
  </si>
  <si>
    <t>The applicant is not yet able to provide quotes/estimates/consultant agreements to support any portion of the OTA budget.</t>
  </si>
  <si>
    <r>
      <t>Required Attachment:</t>
    </r>
    <r>
      <rPr>
        <sz val="12"/>
        <color rgb="FF0070C0"/>
        <rFont val="Calibri"/>
        <family val="2"/>
        <scheme val="minor"/>
      </rPr>
      <t xml:space="preserve"> Copy of executed contracts, accepted bids and/or estimates, and/or consultant agreements to support the answer chosen.</t>
    </r>
  </si>
  <si>
    <t>4. Capacity - Leveraging of Funds (Maximum points available 14)</t>
  </si>
  <si>
    <r>
      <t xml:space="preserve">The applicant will contribute/commit </t>
    </r>
    <r>
      <rPr>
        <i/>
        <u/>
        <sz val="12"/>
        <rFont val="Calibri"/>
        <family val="2"/>
        <scheme val="minor"/>
      </rPr>
      <t>funds</t>
    </r>
    <r>
      <rPr>
        <sz val="12"/>
        <rFont val="Calibri"/>
        <family val="2"/>
        <scheme val="minor"/>
      </rPr>
      <t xml:space="preserve"> equal to or greater than 15% of total OTA budget</t>
    </r>
  </si>
  <si>
    <r>
      <t xml:space="preserve">The applicant will contribute/commit </t>
    </r>
    <r>
      <rPr>
        <i/>
        <u/>
        <sz val="12"/>
        <rFont val="Calibri"/>
        <family val="2"/>
        <scheme val="minor"/>
      </rPr>
      <t>funds</t>
    </r>
    <r>
      <rPr>
        <sz val="12"/>
        <rFont val="Calibri"/>
        <family val="2"/>
        <scheme val="minor"/>
      </rPr>
      <t xml:space="preserve"> equal to or greater than 5% of total OTA budget</t>
    </r>
  </si>
  <si>
    <t>The applying organization is not committing any funds toward the OTA budget</t>
  </si>
  <si>
    <r>
      <t xml:space="preserve">Narrative (25): </t>
    </r>
    <r>
      <rPr>
        <sz val="12"/>
        <rFont val="Calibri"/>
        <family val="2"/>
        <scheme val="minor"/>
      </rPr>
      <t xml:space="preserve"> Up to 25 points will be awarded to applicants based on their ability to display the (1) specific need for Technical Assistance funding, including specific barriers or obstacles that may prevent the organization from reaching its mission goals, and how the funds would mitigate/eliminate those barriers/obstacles, and (2) the organization's strategy to eliminate the need for Technical Assistance funding allowing self-sufficiency.  </t>
    </r>
    <r>
      <rPr>
        <i/>
        <u/>
        <sz val="12"/>
        <rFont val="Calibri"/>
        <family val="2"/>
        <scheme val="minor"/>
      </rPr>
      <t>WVHDF will assign score on this item upon review of Narrative.</t>
    </r>
  </si>
  <si>
    <r>
      <t>Required Attachment:</t>
    </r>
    <r>
      <rPr>
        <sz val="12"/>
        <rFont val="Calibri"/>
        <family val="2"/>
        <scheme val="minor"/>
      </rPr>
      <t xml:space="preserve">  Narrative OTA</t>
    </r>
    <r>
      <rPr>
        <b/>
        <sz val="12"/>
        <rFont val="Calibri"/>
        <family val="2"/>
        <scheme val="minor"/>
      </rPr>
      <t xml:space="preserve"> </t>
    </r>
  </si>
  <si>
    <t>Narrative Score (FUND USE)</t>
  </si>
  <si>
    <t>Maximum  95</t>
  </si>
  <si>
    <t>Maximum includes full 25 points for Narrative</t>
  </si>
  <si>
    <t xml:space="preserve">ORGANIZATIONAL TECHNICAL ASSISTANCE BUDGET </t>
  </si>
  <si>
    <r>
      <rPr>
        <b/>
        <sz val="12"/>
        <rFont val="Calibri"/>
        <family val="2"/>
        <scheme val="minor"/>
      </rPr>
      <t xml:space="preserve">If awarded, do you want 5% of your applied for awarded amount to be set aside for administrative costs? </t>
    </r>
    <r>
      <rPr>
        <sz val="12"/>
        <rFont val="Calibri"/>
        <family val="2"/>
        <scheme val="minor"/>
      </rPr>
      <t>If yes, this amount should be in the budget and will be set aside and released when 95% of the awarded funds are expended.  The amount of administrative funds released with the final draw will correspond to the total amount drawn for budgeted activities.</t>
    </r>
  </si>
  <si>
    <r>
      <t xml:space="preserve">Technical Assistance Activity </t>
    </r>
    <r>
      <rPr>
        <sz val="12"/>
        <rFont val="Calibri"/>
        <family val="2"/>
        <scheme val="minor"/>
      </rPr>
      <t>(Budget)</t>
    </r>
  </si>
  <si>
    <t>The organizational technical assistance funding purpose is outlined on the OTA start page.  If your budget includes and you are asking for Fund award funds to pay for equipment, you must submit a detailed explanation of the type of equipment.</t>
  </si>
  <si>
    <t>Total Anticipated Costs</t>
  </si>
  <si>
    <t xml:space="preserve">Sources of Funding                                    </t>
  </si>
  <si>
    <r>
      <t xml:space="preserve">Status of Application </t>
    </r>
    <r>
      <rPr>
        <b/>
        <i/>
        <sz val="9"/>
        <rFont val="Calibri"/>
        <family val="2"/>
        <scheme val="minor"/>
      </rPr>
      <t>(click cell to activate the drop down menu)</t>
    </r>
  </si>
  <si>
    <t>WVHDF AHFP 2024</t>
  </si>
  <si>
    <t>HOUSING COUNSELING PROJECTS START - PLEASE READ</t>
  </si>
  <si>
    <r>
      <rPr>
        <b/>
        <sz val="12"/>
        <rFont val="Calibri"/>
        <family val="2"/>
        <scheme val="minor"/>
      </rPr>
      <t xml:space="preserve">PURPOSE:  </t>
    </r>
    <r>
      <rPr>
        <sz val="12"/>
        <rFont val="Calibri"/>
        <family val="2"/>
        <scheme val="minor"/>
      </rPr>
      <t>To provide funds for housing counseling to be provided by certified housing counselors and for training costs associated with housing counseling certifications.</t>
    </r>
  </si>
  <si>
    <r>
      <rPr>
        <b/>
        <sz val="12"/>
        <rFont val="Calibri"/>
        <family val="2"/>
        <scheme val="minor"/>
      </rPr>
      <t>FUNDING LIMIT and TERMS</t>
    </r>
    <r>
      <rPr>
        <sz val="12"/>
        <rFont val="Calibri"/>
        <family val="2"/>
        <scheme val="minor"/>
      </rPr>
      <t xml:space="preserve">:   Not to exceed $15,000 to be reimbursed for substantiated costs on a monthly basis (24-month draw period). </t>
    </r>
  </si>
  <si>
    <t xml:space="preserve"> Complete the following tabs for Housing Counseling and the Required Attachments Tab at end of workbook. </t>
  </si>
  <si>
    <t>HOUSING COUNSELING ASSISTANCE DETAILS &amp; NARRATIVE REQUIREMENTS</t>
  </si>
  <si>
    <t xml:space="preserve"> FUND USE ONLY</t>
  </si>
  <si>
    <t>Housing Counseling Amount Requested:</t>
  </si>
  <si>
    <r>
      <rPr>
        <b/>
        <sz val="11"/>
        <rFont val="Calibri"/>
        <family val="2"/>
        <scheme val="minor"/>
      </rPr>
      <t>PARAMETERS:</t>
    </r>
    <r>
      <rPr>
        <sz val="11"/>
        <rFont val="Calibri"/>
        <family val="2"/>
        <scheme val="minor"/>
      </rPr>
      <t xml:space="preserve">  Not to exceed $15,000 to be reimbursed at a rate not to exceed $200 per client. Training costs are to be associated with required housing counseling certifications.</t>
    </r>
  </si>
  <si>
    <t>Does the amount requested exceed the maximum limit of $15,000?</t>
  </si>
  <si>
    <t>Describe how these funds will support your housing counseling efforts and further the mission;</t>
  </si>
  <si>
    <t>Describe the need for housing counseling assistance in the county or counties that you serve;</t>
  </si>
  <si>
    <t>Provide historic performance data on number of persons counseled in the past 24 months;</t>
  </si>
  <si>
    <t>Describe how the organization would be affected if these funds were not available;</t>
  </si>
  <si>
    <t>Describe how the organization acquires the required housing counseling certifications for the various types of certificates and any future</t>
  </si>
  <si>
    <t>Provide the anticipated number of clients that will receive housing counseling assistance from your organization in the next 18 months.</t>
  </si>
  <si>
    <r>
      <t>REQUIRED ATTACHMENTS:</t>
    </r>
    <r>
      <rPr>
        <sz val="12"/>
        <color theme="4"/>
        <rFont val="Calibri"/>
        <family val="2"/>
        <scheme val="minor"/>
      </rPr>
      <t xml:space="preserve"> Narrative</t>
    </r>
    <r>
      <rPr>
        <b/>
        <sz val="12"/>
        <color theme="4"/>
        <rFont val="Calibri"/>
        <family val="2"/>
        <scheme val="minor"/>
      </rPr>
      <t xml:space="preserve"> </t>
    </r>
    <r>
      <rPr>
        <sz val="12"/>
        <color theme="4"/>
        <rFont val="Calibri"/>
        <family val="2"/>
        <scheme val="minor"/>
      </rPr>
      <t>and outline of expected training costs and courses to be funded with these funds, if awarded.</t>
    </r>
  </si>
  <si>
    <r>
      <t xml:space="preserve">Narrative (25): </t>
    </r>
    <r>
      <rPr>
        <sz val="12"/>
        <rFont val="Calibri"/>
        <family val="2"/>
        <scheme val="minor"/>
      </rPr>
      <t xml:space="preserve"> Up to 25 points will be awarded to applicants based on (1) the specific need for Housing Counseling funding (12.5 points), and (2) the organization's historic and projected data regarding the number of persons counseled (12.5 points). </t>
    </r>
    <r>
      <rPr>
        <i/>
        <sz val="12"/>
        <color rgb="FFFF0000"/>
        <rFont val="Calibri"/>
        <family val="2"/>
        <scheme val="minor"/>
      </rPr>
      <t xml:space="preserve"> </t>
    </r>
    <r>
      <rPr>
        <sz val="12"/>
        <rFont val="Calibri"/>
        <family val="2"/>
        <scheme val="minor"/>
      </rPr>
      <t>The Fund will assign score on this item upon review of Narrative.</t>
    </r>
  </si>
  <si>
    <t>HOUSING COUNSELING BUDGET</t>
  </si>
  <si>
    <r>
      <rPr>
        <b/>
        <sz val="12"/>
        <rFont val="Calibri"/>
        <family val="2"/>
        <scheme val="minor"/>
      </rPr>
      <t>If awarded, do you want 5% of your applied for awarded amount to be set aside for administrative costs?</t>
    </r>
    <r>
      <rPr>
        <sz val="12"/>
        <rFont val="Calibri"/>
        <family val="2"/>
        <scheme val="minor"/>
      </rPr>
      <t xml:space="preserve"> If yes, this amount should be in the budget and will be set aside and released when 95% of the awarded funds are expended.  The amount of administrative funds released with the final draw will correspond to the total amount drawn for budgeted activities.</t>
    </r>
  </si>
  <si>
    <t>Select</t>
  </si>
  <si>
    <t>Housing Counseling Activity</t>
  </si>
  <si>
    <t>Direct Housing Counseling</t>
  </si>
  <si>
    <t>Counselor Certificate Trainings</t>
  </si>
  <si>
    <t>HOUSING COUNSELING SCORING CRITERIA</t>
  </si>
  <si>
    <r>
      <t xml:space="preserve"> SCORE YOUR PROJECT / </t>
    </r>
    <r>
      <rPr>
        <b/>
        <u/>
        <sz val="12"/>
        <rFont val="Calibri"/>
        <family val="2"/>
        <scheme val="minor"/>
      </rPr>
      <t>ANSWER ALL</t>
    </r>
    <r>
      <rPr>
        <b/>
        <sz val="12"/>
        <rFont val="Calibri"/>
        <family val="2"/>
        <scheme val="minor"/>
      </rPr>
      <t xml:space="preserve">  / CHOOSE TRUE OR FALSE - NO MORE THAN ONE "TRUE" PER SECTION</t>
    </r>
  </si>
  <si>
    <t>1. Is the organization certified as a HUD Counseling Agency? (25)</t>
  </si>
  <si>
    <t>No</t>
  </si>
  <si>
    <r>
      <t>Required Attachment:</t>
    </r>
    <r>
      <rPr>
        <sz val="12"/>
        <color rgb="FF0070C0"/>
        <rFont val="Calibri"/>
        <family val="2"/>
        <scheme val="minor"/>
      </rPr>
      <t xml:space="preserve"> Evidence the organization is a HUD Counseling Agency.</t>
    </r>
  </si>
  <si>
    <r>
      <t xml:space="preserve">2. Are any staff members currently NCHEC certified (non-expired certification) in </t>
    </r>
    <r>
      <rPr>
        <b/>
        <i/>
        <sz val="12"/>
        <rFont val="Calibri"/>
        <family val="2"/>
        <scheme val="minor"/>
      </rPr>
      <t>any</t>
    </r>
    <r>
      <rPr>
        <b/>
        <sz val="12"/>
        <rFont val="Calibri"/>
        <family val="2"/>
        <scheme val="minor"/>
      </rPr>
      <t xml:space="preserve"> of the following courses that certify housing counseling? (10) - Answer and complete the below chart.</t>
    </r>
  </si>
  <si>
    <t>c</t>
  </si>
  <si>
    <t>Courses</t>
  </si>
  <si>
    <t>Type Staff Name(s) &amp; Certificate Expire dates</t>
  </si>
  <si>
    <t>Validate the information entered against copies of attachments. Enter Notes below.</t>
  </si>
  <si>
    <t>Financial Capability (HO208, HO208el, HO209rq, HO310)</t>
  </si>
  <si>
    <t>Pre-Purchase Homeownership Education (HO229)</t>
  </si>
  <si>
    <t>Post Purchase Homeownership Education (HO247)</t>
  </si>
  <si>
    <t>Homeownership Counseling (HO250, HO109, HO109el)</t>
  </si>
  <si>
    <t>Foreclosure Intervention &amp; Default Counseling (HO345rq, HO307)</t>
  </si>
  <si>
    <t>Homeownership Counseling for Program Manager and Executive Director (HO360)</t>
  </si>
  <si>
    <t>Other Housing Counseling Certifications received that allow your organization to perform housing counseling services</t>
  </si>
  <si>
    <t>Total Number of Staff that have any of the certifications listed above:</t>
  </si>
  <si>
    <r>
      <t>Required Attachment(s):</t>
    </r>
    <r>
      <rPr>
        <sz val="12"/>
        <color rgb="FF0070C0"/>
        <rFont val="Calibri"/>
        <family val="2"/>
        <scheme val="minor"/>
      </rPr>
      <t xml:space="preserve"> Copies of all current housing counseling certifications held by staff members as listed above.</t>
    </r>
  </si>
  <si>
    <t>3. Organizational Capacity-Leverage (15)</t>
  </si>
  <si>
    <t>The applicant has leveraged other funding sources for their housing counseling program.</t>
  </si>
  <si>
    <r>
      <t xml:space="preserve">Required Attachment:  </t>
    </r>
    <r>
      <rPr>
        <sz val="12"/>
        <color rgb="FF0070C0"/>
        <rFont val="Calibri"/>
        <family val="2"/>
        <scheme val="minor"/>
      </rPr>
      <t>Attach funding commitments from other sources.</t>
    </r>
  </si>
  <si>
    <r>
      <t xml:space="preserve">3.00 Narrative OTA (25): </t>
    </r>
    <r>
      <rPr>
        <sz val="12"/>
        <rFont val="Calibri"/>
        <family val="2"/>
        <scheme val="minor"/>
      </rPr>
      <t xml:space="preserve"> Up to 25 points will be awarded to applicants based on (1) the specific need for Housing Counseling funding (12.5 points), and (2) the organization's historic and projected data regarding the number of persons counseled (12.5 points).  WVHDF will assign score on this item upon review of Narrative.</t>
    </r>
  </si>
  <si>
    <t>Maximum 75</t>
  </si>
  <si>
    <t>Maximum includes a score of the full 25 points for Narrative</t>
  </si>
  <si>
    <t>Last Housing Counseling Tab. Next tab is the Attachments Worksheet</t>
  </si>
  <si>
    <t>REQUIRED ATTACHMENTS - SEE LEGEND</t>
  </si>
  <si>
    <t>CHOOSE or TYPE ANSWER</t>
  </si>
  <si>
    <t>1a</t>
  </si>
  <si>
    <t>Signed Pre-application pages (2)</t>
  </si>
  <si>
    <t>Choose One</t>
  </si>
  <si>
    <t>1b</t>
  </si>
  <si>
    <t>Application Fees of $200 for each product were mailed on what date?</t>
  </si>
  <si>
    <t>XX/XX/XX</t>
  </si>
  <si>
    <t>1c</t>
  </si>
  <si>
    <r>
      <t>Signed Main application page (Updated ALTS-5) and all completed pages for all products</t>
    </r>
    <r>
      <rPr>
        <b/>
        <sz val="12"/>
        <color theme="1"/>
        <rFont val="Calibri"/>
        <family val="2"/>
        <scheme val="minor"/>
      </rPr>
      <t xml:space="preserve"> (PDF format)</t>
    </r>
  </si>
  <si>
    <r>
      <t>ORGANIZATIONAL DOCUMENTS (</t>
    </r>
    <r>
      <rPr>
        <b/>
        <sz val="12"/>
        <color rgb="FF0070C0"/>
        <rFont val="Calibri"/>
        <family val="2"/>
        <scheme val="minor"/>
      </rPr>
      <t>All products</t>
    </r>
    <r>
      <rPr>
        <b/>
        <sz val="12"/>
        <rFont val="Calibri"/>
        <family val="2"/>
        <scheme val="minor"/>
      </rPr>
      <t>)</t>
    </r>
  </si>
  <si>
    <t>Applying organization's W9 (if you have never received an award from WVHDF).</t>
  </si>
  <si>
    <t>Applicant's business registration certificate</t>
  </si>
  <si>
    <t xml:space="preserve">IRS EIN Dept. of Treasury </t>
  </si>
  <si>
    <t>Organizational Bylaws or Formation Documents as applicable to governmental agencies</t>
  </si>
  <si>
    <t>Applicant's organizational Strategic Plan / Long Term Plan</t>
  </si>
  <si>
    <t>Current Organizational Résumé for the applying entity outlining requirements, if any, as listed on scoring pages.</t>
  </si>
  <si>
    <t>Audited Financial Statements - most recent three years (if the most recent year's audit is not completed, provide company prepared through end of prior year and YTD)</t>
  </si>
  <si>
    <t>2.37a</t>
  </si>
  <si>
    <t xml:space="preserve">Most recent three years of 990 filing. If any are not available, provide a statement of reason. </t>
  </si>
  <si>
    <t xml:space="preserve">Applicant's current year operating budget with YTD actual </t>
  </si>
  <si>
    <r>
      <rPr>
        <b/>
        <sz val="12"/>
        <color rgb="FF0070C0"/>
        <rFont val="Calibri"/>
        <family val="2"/>
        <scheme val="minor"/>
      </rPr>
      <t xml:space="preserve">LEGEND: </t>
    </r>
    <r>
      <rPr>
        <b/>
        <sz val="12"/>
        <rFont val="Calibri"/>
        <family val="2"/>
        <scheme val="minor"/>
      </rPr>
      <t>Predevelopment (</t>
    </r>
    <r>
      <rPr>
        <b/>
        <sz val="12"/>
        <color rgb="FF0070C0"/>
        <rFont val="Calibri"/>
        <family val="2"/>
        <scheme val="minor"/>
      </rPr>
      <t>PD</t>
    </r>
    <r>
      <rPr>
        <b/>
        <sz val="12"/>
        <rFont val="Calibri"/>
        <family val="2"/>
        <scheme val="minor"/>
      </rPr>
      <t>), Permanent Gap Rental (</t>
    </r>
    <r>
      <rPr>
        <b/>
        <sz val="12"/>
        <color rgb="FF0070C0"/>
        <rFont val="Calibri"/>
        <family val="2"/>
        <scheme val="minor"/>
      </rPr>
      <t>PGR</t>
    </r>
    <r>
      <rPr>
        <b/>
        <sz val="12"/>
        <rFont val="Calibri"/>
        <family val="2"/>
        <scheme val="minor"/>
      </rPr>
      <t>), Permanent Gap Homeownership to be sold (</t>
    </r>
    <r>
      <rPr>
        <b/>
        <sz val="12"/>
        <color rgb="FF0070C0"/>
        <rFont val="Calibri"/>
        <family val="2"/>
        <scheme val="minor"/>
      </rPr>
      <t>PGHO</t>
    </r>
    <r>
      <rPr>
        <b/>
        <sz val="12"/>
        <rFont val="Calibri"/>
        <family val="2"/>
        <scheme val="minor"/>
      </rPr>
      <t>), Permanent Gap Homeownership Scattered Site Repairs (</t>
    </r>
    <r>
      <rPr>
        <b/>
        <sz val="12"/>
        <color rgb="FF0070C0"/>
        <rFont val="Calibri"/>
        <family val="2"/>
        <scheme val="minor"/>
      </rPr>
      <t>PGHOSS</t>
    </r>
    <r>
      <rPr>
        <b/>
        <sz val="12"/>
        <rFont val="Calibri"/>
        <family val="2"/>
        <scheme val="minor"/>
      </rPr>
      <t>), Organizational Technical Assistance (</t>
    </r>
    <r>
      <rPr>
        <b/>
        <sz val="12"/>
        <color rgb="FF0070C0"/>
        <rFont val="Calibri"/>
        <family val="2"/>
        <scheme val="minor"/>
      </rPr>
      <t>OTA</t>
    </r>
    <r>
      <rPr>
        <b/>
        <sz val="12"/>
        <rFont val="Calibri"/>
        <family val="2"/>
        <scheme val="minor"/>
      </rPr>
      <t>), Housing Counseling (</t>
    </r>
    <r>
      <rPr>
        <b/>
        <sz val="12"/>
        <color rgb="FF0070C0"/>
        <rFont val="Calibri"/>
        <family val="2"/>
        <scheme val="minor"/>
      </rPr>
      <t>HC</t>
    </r>
    <r>
      <rPr>
        <b/>
        <sz val="12"/>
        <rFont val="Calibri"/>
        <family val="2"/>
        <scheme val="minor"/>
      </rPr>
      <t>)</t>
    </r>
  </si>
  <si>
    <t>Property / Project Documents (Provide a statement of reason if not applicable to your project or if not yet available)</t>
  </si>
  <si>
    <r>
      <rPr>
        <b/>
        <sz val="12"/>
        <color theme="1"/>
        <rFont val="Calibri"/>
        <family val="2"/>
        <scheme val="minor"/>
      </rPr>
      <t>PD, PGR, PGHO, PGHOSS, OTA, HC:</t>
    </r>
    <r>
      <rPr>
        <sz val="12"/>
        <color theme="1"/>
        <rFont val="Calibri"/>
        <family val="2"/>
        <scheme val="minor"/>
      </rPr>
      <t xml:space="preserve"> Narrative (follow instructions narrative tab)</t>
    </r>
  </si>
  <si>
    <r>
      <rPr>
        <b/>
        <sz val="12"/>
        <color theme="1"/>
        <rFont val="Calibri"/>
        <family val="2"/>
        <scheme val="minor"/>
      </rPr>
      <t>PD, PGR, PGHO, PGHOSS:</t>
    </r>
    <r>
      <rPr>
        <sz val="12"/>
        <color theme="1"/>
        <rFont val="Calibri"/>
        <family val="2"/>
        <scheme val="minor"/>
      </rPr>
      <t xml:space="preserve">  Aerial site map clearly defining the subject property</t>
    </r>
  </si>
  <si>
    <t>3.01a</t>
  </si>
  <si>
    <r>
      <rPr>
        <b/>
        <sz val="12"/>
        <color theme="1"/>
        <rFont val="Calibri"/>
        <family val="2"/>
        <scheme val="minor"/>
      </rPr>
      <t>PD, PGR, PGHO, PGHOSS</t>
    </r>
    <r>
      <rPr>
        <sz val="12"/>
        <color theme="1"/>
        <rFont val="Calibri"/>
        <family val="2"/>
        <scheme val="minor"/>
      </rPr>
      <t>:  On site photographs of subject property</t>
    </r>
  </si>
  <si>
    <r>
      <rPr>
        <b/>
        <sz val="12"/>
        <color theme="1"/>
        <rFont val="Calibri"/>
        <family val="2"/>
        <scheme val="minor"/>
      </rPr>
      <t xml:space="preserve">PD, PGR, PGHO, PGHOSS, OTA, HC: </t>
    </r>
    <r>
      <rPr>
        <sz val="12"/>
        <color theme="1"/>
        <rFont val="Calibri"/>
        <family val="2"/>
        <scheme val="minor"/>
      </rPr>
      <t>Anticipated draw schedule if awarded funds</t>
    </r>
  </si>
  <si>
    <r>
      <rPr>
        <b/>
        <sz val="12"/>
        <color theme="1"/>
        <rFont val="Calibri"/>
        <family val="2"/>
        <scheme val="minor"/>
      </rPr>
      <t>PD, PGR, PGHO:</t>
    </r>
    <r>
      <rPr>
        <sz val="12"/>
        <color theme="1"/>
        <rFont val="Calibri"/>
        <family val="2"/>
        <scheme val="minor"/>
      </rPr>
      <t xml:space="preserve">  Project's Audited Financial Statements (preferred) for most recent three year period. If not available, provide company prepared and YTD.</t>
    </r>
  </si>
  <si>
    <r>
      <rPr>
        <b/>
        <sz val="12"/>
        <rFont val="Calibri"/>
        <family val="2"/>
        <scheme val="minor"/>
      </rPr>
      <t xml:space="preserve">PGR: </t>
    </r>
    <r>
      <rPr>
        <sz val="12"/>
        <rFont val="Calibri"/>
        <family val="2"/>
        <scheme val="minor"/>
      </rPr>
      <t>Copy of project wait list (existing properties)</t>
    </r>
  </si>
  <si>
    <r>
      <rPr>
        <b/>
        <sz val="12"/>
        <color theme="1"/>
        <rFont val="Calibri"/>
        <family val="2"/>
        <scheme val="minor"/>
      </rPr>
      <t>PGR:</t>
    </r>
    <r>
      <rPr>
        <sz val="12"/>
        <color theme="1"/>
        <rFont val="Calibri"/>
        <family val="2"/>
        <scheme val="minor"/>
      </rPr>
      <t xml:space="preserve"> Three most recent months rent rolls (existing properties)</t>
    </r>
  </si>
  <si>
    <r>
      <rPr>
        <b/>
        <sz val="12"/>
        <color theme="1"/>
        <rFont val="Calibri"/>
        <family val="2"/>
        <scheme val="minor"/>
      </rPr>
      <t>PGR:</t>
    </r>
    <r>
      <rPr>
        <sz val="12"/>
        <color theme="1"/>
        <rFont val="Calibri"/>
        <family val="2"/>
        <scheme val="minor"/>
      </rPr>
      <t xml:space="preserve"> Project Proforma with income, expenses, and cash flow over at  least 15 years (Tab in workbook) - Include Proforma statement </t>
    </r>
  </si>
  <si>
    <r>
      <rPr>
        <b/>
        <sz val="12"/>
        <color theme="1"/>
        <rFont val="Calibri"/>
        <family val="2"/>
        <scheme val="minor"/>
      </rPr>
      <t>PGHOSS:</t>
    </r>
    <r>
      <rPr>
        <sz val="12"/>
        <color theme="1"/>
        <rFont val="Calibri"/>
        <family val="2"/>
        <scheme val="minor"/>
      </rPr>
      <t xml:space="preserve"> List of anticipated sites and work to be completed</t>
    </r>
  </si>
  <si>
    <r>
      <rPr>
        <b/>
        <sz val="12"/>
        <color theme="1"/>
        <rFont val="Calibri"/>
        <family val="2"/>
        <scheme val="minor"/>
      </rPr>
      <t>PD, PGR, PGHO:</t>
    </r>
    <r>
      <rPr>
        <sz val="12"/>
        <color theme="1"/>
        <rFont val="Calibri"/>
        <family val="2"/>
        <scheme val="minor"/>
      </rPr>
      <t xml:space="preserve"> Evidence of Site Control (non expired). </t>
    </r>
  </si>
  <si>
    <r>
      <rPr>
        <b/>
        <sz val="12"/>
        <color theme="1"/>
        <rFont val="Calibri"/>
        <family val="2"/>
        <scheme val="minor"/>
      </rPr>
      <t>PGR, PGHO</t>
    </r>
    <r>
      <rPr>
        <sz val="12"/>
        <color theme="1"/>
        <rFont val="Calibri"/>
        <family val="2"/>
        <scheme val="minor"/>
      </rPr>
      <t>:  Site plan including set-back lines (new construction or change in existing footprint for existing projects)</t>
    </r>
  </si>
  <si>
    <r>
      <rPr>
        <b/>
        <sz val="12"/>
        <color theme="1"/>
        <rFont val="Calibri"/>
        <family val="2"/>
        <scheme val="minor"/>
      </rPr>
      <t>PGR, PGHO</t>
    </r>
    <r>
      <rPr>
        <sz val="12"/>
        <color theme="1"/>
        <rFont val="Calibri"/>
        <family val="2"/>
        <scheme val="minor"/>
      </rPr>
      <t>:  Evidence of Builder's Risk Insurance.</t>
    </r>
  </si>
  <si>
    <t>3.18a</t>
  </si>
  <si>
    <r>
      <rPr>
        <b/>
        <sz val="12"/>
        <color theme="1"/>
        <rFont val="Calibri"/>
        <family val="2"/>
        <scheme val="minor"/>
      </rPr>
      <t>PGR, PGHO:</t>
    </r>
    <r>
      <rPr>
        <sz val="12"/>
        <color theme="1"/>
        <rFont val="Calibri"/>
        <family val="2"/>
        <scheme val="minor"/>
      </rPr>
      <t xml:space="preserve">  Evidence of Subject Property Insurance (existing projects).  </t>
    </r>
  </si>
  <si>
    <r>
      <rPr>
        <b/>
        <sz val="12"/>
        <color theme="1"/>
        <rFont val="Calibri"/>
        <family val="2"/>
        <scheme val="minor"/>
      </rPr>
      <t>PGR, PGHO</t>
    </r>
    <r>
      <rPr>
        <sz val="12"/>
        <color theme="1"/>
        <rFont val="Calibri"/>
        <family val="2"/>
        <scheme val="minor"/>
      </rPr>
      <t>:  Evidence of Owner's General Liability Insurance</t>
    </r>
  </si>
  <si>
    <r>
      <rPr>
        <b/>
        <sz val="12"/>
        <color theme="1"/>
        <rFont val="Calibri"/>
        <family val="2"/>
        <scheme val="minor"/>
      </rPr>
      <t>PD, PGR, PGHO, PGHOSS</t>
    </r>
    <r>
      <rPr>
        <sz val="12"/>
        <color theme="1"/>
        <rFont val="Calibri"/>
        <family val="2"/>
        <scheme val="minor"/>
      </rPr>
      <t xml:space="preserve">: WV flood map for subject property (ies): </t>
    </r>
    <r>
      <rPr>
        <sz val="12"/>
        <color rgb="FF0070C0"/>
        <rFont val="Calibri"/>
        <family val="2"/>
        <scheme val="minor"/>
      </rPr>
      <t>https://www.mapwv.gov/flood/map/</t>
    </r>
  </si>
  <si>
    <t>3.21a</t>
  </si>
  <si>
    <r>
      <t xml:space="preserve">PD, PGR, PGHO, PGHOSS: </t>
    </r>
    <r>
      <rPr>
        <sz val="12"/>
        <color theme="1"/>
        <rFont val="Calibri"/>
        <family val="2"/>
        <scheme val="minor"/>
      </rPr>
      <t>Evidence of Flood Insurance if applicable.</t>
    </r>
  </si>
  <si>
    <r>
      <rPr>
        <b/>
        <sz val="12"/>
        <color theme="1"/>
        <rFont val="Calibri"/>
        <family val="2"/>
        <scheme val="minor"/>
      </rPr>
      <t>PGR, PGHO, PGHOSS</t>
    </r>
    <r>
      <rPr>
        <sz val="12"/>
        <color theme="1"/>
        <rFont val="Calibri"/>
        <family val="2"/>
        <scheme val="minor"/>
      </rPr>
      <t>: WV General Contractor's license</t>
    </r>
  </si>
  <si>
    <r>
      <rPr>
        <b/>
        <sz val="12"/>
        <color theme="1"/>
        <rFont val="Calibri"/>
        <family val="2"/>
        <scheme val="minor"/>
      </rPr>
      <t>PD, PGR, PGHO, PGHOSS, OTA HC</t>
    </r>
    <r>
      <rPr>
        <sz val="12"/>
        <color theme="1"/>
        <rFont val="Calibri"/>
        <family val="2"/>
        <scheme val="minor"/>
      </rPr>
      <t>:  Funding Source Commitments</t>
    </r>
  </si>
  <si>
    <r>
      <rPr>
        <b/>
        <sz val="12"/>
        <color theme="1"/>
        <rFont val="Calibri"/>
        <family val="2"/>
        <scheme val="minor"/>
      </rPr>
      <t xml:space="preserve">PGR, PGHO: </t>
    </r>
    <r>
      <rPr>
        <sz val="12"/>
        <color theme="1"/>
        <rFont val="Calibri"/>
        <family val="2"/>
        <scheme val="minor"/>
      </rPr>
      <t>Plans and Specifications</t>
    </r>
  </si>
  <si>
    <t>4.01b</t>
  </si>
  <si>
    <r>
      <rPr>
        <b/>
        <sz val="12"/>
        <color theme="1"/>
        <rFont val="Calibri"/>
        <family val="2"/>
        <scheme val="minor"/>
      </rPr>
      <t>PD, PGR, PGHO, PGHOSS, OTA:</t>
    </r>
    <r>
      <rPr>
        <sz val="12"/>
        <color theme="1"/>
        <rFont val="Calibri"/>
        <family val="2"/>
        <scheme val="minor"/>
      </rPr>
      <t xml:space="preserve"> Copies of project's contract(s), estimates, and/or consultant agreements</t>
    </r>
  </si>
  <si>
    <t>4.01c</t>
  </si>
  <si>
    <r>
      <rPr>
        <b/>
        <sz val="12"/>
        <color theme="1"/>
        <rFont val="Calibri"/>
        <family val="2"/>
        <scheme val="minor"/>
      </rPr>
      <t>OTA</t>
    </r>
    <r>
      <rPr>
        <sz val="12"/>
        <color theme="1"/>
        <rFont val="Calibri"/>
        <family val="2"/>
        <scheme val="minor"/>
      </rPr>
      <t>:  If the budgeted activities include technical equipment for the applying organization, provide an outline of the type of equipment and purpose.</t>
    </r>
  </si>
  <si>
    <r>
      <rPr>
        <b/>
        <sz val="12"/>
        <color theme="1"/>
        <rFont val="Calibri"/>
        <family val="2"/>
        <scheme val="minor"/>
      </rPr>
      <t>PGR, PGHO, PGHOSS:</t>
    </r>
    <r>
      <rPr>
        <sz val="12"/>
        <color theme="1"/>
        <rFont val="Calibri"/>
        <family val="2"/>
        <scheme val="minor"/>
      </rPr>
      <t xml:space="preserve"> Building permits or will-issue letters</t>
    </r>
  </si>
  <si>
    <r>
      <rPr>
        <b/>
        <sz val="12"/>
        <color theme="1"/>
        <rFont val="Calibri"/>
        <family val="2"/>
        <scheme val="minor"/>
      </rPr>
      <t>PGR, PGHO:</t>
    </r>
    <r>
      <rPr>
        <sz val="12"/>
        <color theme="1"/>
        <rFont val="Calibri"/>
        <family val="2"/>
        <scheme val="minor"/>
      </rPr>
      <t xml:space="preserve">  Physical/Certified Needs Assessment (existing properties, rehabilitation)</t>
    </r>
  </si>
  <si>
    <r>
      <rPr>
        <b/>
        <sz val="12"/>
        <color theme="1"/>
        <rFont val="Calibri"/>
        <family val="2"/>
        <scheme val="minor"/>
      </rPr>
      <t>PGR, PGHO:</t>
    </r>
    <r>
      <rPr>
        <sz val="12"/>
        <color theme="1"/>
        <rFont val="Calibri"/>
        <family val="2"/>
        <scheme val="minor"/>
      </rPr>
      <t xml:space="preserve">  City, County, or State Fire Marshal Plan Review</t>
    </r>
  </si>
  <si>
    <r>
      <rPr>
        <b/>
        <sz val="12"/>
        <color theme="1"/>
        <rFont val="Calibri"/>
        <family val="2"/>
        <scheme val="minor"/>
      </rPr>
      <t xml:space="preserve">PGR, PGHO: </t>
    </r>
    <r>
      <rPr>
        <sz val="12"/>
        <color theme="1"/>
        <rFont val="Calibri"/>
        <family val="2"/>
        <scheme val="minor"/>
      </rPr>
      <t>Owner/Architect Contract</t>
    </r>
  </si>
  <si>
    <r>
      <rPr>
        <b/>
        <sz val="12"/>
        <color theme="1"/>
        <rFont val="Calibri"/>
        <family val="2"/>
        <scheme val="minor"/>
      </rPr>
      <t>PGR, PGHO</t>
    </r>
    <r>
      <rPr>
        <sz val="12"/>
        <color theme="1"/>
        <rFont val="Calibri"/>
        <family val="2"/>
        <scheme val="minor"/>
      </rPr>
      <t>: Ingress/Egress permits (new construction)</t>
    </r>
  </si>
  <si>
    <r>
      <t xml:space="preserve">Professional Reports.  </t>
    </r>
    <r>
      <rPr>
        <sz val="12"/>
        <color theme="1"/>
        <rFont val="Calibri"/>
        <family val="2"/>
        <scheme val="minor"/>
      </rPr>
      <t xml:space="preserve">The Affordable Housing Fund Program will not require these documents to be engaged. If other funding sources require them, we would like to receive a copy. Provide a statement of reason if not applicable to your project and/or if not yet available. </t>
    </r>
  </si>
  <si>
    <r>
      <rPr>
        <b/>
        <sz val="12"/>
        <color theme="1"/>
        <rFont val="Calibri"/>
        <family val="2"/>
        <scheme val="minor"/>
      </rPr>
      <t xml:space="preserve">PGR: </t>
    </r>
    <r>
      <rPr>
        <sz val="12"/>
        <color theme="1"/>
        <rFont val="Calibri"/>
        <family val="2"/>
        <scheme val="minor"/>
      </rPr>
      <t>Phase 1 ESA (new construction)</t>
    </r>
  </si>
  <si>
    <r>
      <rPr>
        <b/>
        <sz val="12"/>
        <color theme="1"/>
        <rFont val="Calibri"/>
        <family val="2"/>
        <scheme val="minor"/>
      </rPr>
      <t xml:space="preserve">PGR, PGHO, PGHOSS: </t>
    </r>
    <r>
      <rPr>
        <sz val="12"/>
        <color theme="1"/>
        <rFont val="Calibri"/>
        <family val="2"/>
        <scheme val="minor"/>
      </rPr>
      <t>Lead Based Paint Report (rehabilitation and/or demolitions)</t>
    </r>
  </si>
  <si>
    <r>
      <rPr>
        <b/>
        <sz val="12"/>
        <color theme="1"/>
        <rFont val="Calibri"/>
        <family val="2"/>
        <scheme val="minor"/>
      </rPr>
      <t>PGR, PGHO, PGHOSS:</t>
    </r>
    <r>
      <rPr>
        <sz val="12"/>
        <color theme="1"/>
        <rFont val="Calibri"/>
        <family val="2"/>
        <scheme val="minor"/>
      </rPr>
      <t xml:space="preserve"> Asbestos Report (rehabilitations and/or demolitions)</t>
    </r>
  </si>
  <si>
    <r>
      <rPr>
        <b/>
        <sz val="12"/>
        <color theme="1"/>
        <rFont val="Calibri"/>
        <family val="2"/>
        <scheme val="minor"/>
      </rPr>
      <t>PGR:</t>
    </r>
    <r>
      <rPr>
        <sz val="12"/>
        <color theme="1"/>
        <rFont val="Calibri"/>
        <family val="2"/>
        <scheme val="minor"/>
      </rPr>
      <t xml:space="preserve"> As Complete Appraisal (new construction)</t>
    </r>
  </si>
  <si>
    <r>
      <rPr>
        <b/>
        <sz val="12"/>
        <color theme="1"/>
        <rFont val="Calibri"/>
        <family val="2"/>
        <scheme val="minor"/>
      </rPr>
      <t>PGR:</t>
    </r>
    <r>
      <rPr>
        <sz val="12"/>
        <color theme="1"/>
        <rFont val="Calibri"/>
        <family val="2"/>
        <scheme val="minor"/>
      </rPr>
      <t xml:space="preserve">  Market Study (new construction)</t>
    </r>
  </si>
  <si>
    <r>
      <rPr>
        <b/>
        <sz val="12"/>
        <color theme="1"/>
        <rFont val="Calibri"/>
        <family val="2"/>
        <scheme val="minor"/>
      </rPr>
      <t>PGR:</t>
    </r>
    <r>
      <rPr>
        <sz val="12"/>
        <color theme="1"/>
        <rFont val="Calibri"/>
        <family val="2"/>
        <scheme val="minor"/>
      </rPr>
      <t xml:space="preserve"> Geotechnical Report (new construction)</t>
    </r>
  </si>
  <si>
    <r>
      <rPr>
        <b/>
        <sz val="12"/>
        <color theme="1"/>
        <rFont val="Calibri"/>
        <family val="2"/>
        <scheme val="minor"/>
      </rPr>
      <t>PGR:</t>
    </r>
    <r>
      <rPr>
        <sz val="12"/>
        <color theme="1"/>
        <rFont val="Calibri"/>
        <family val="2"/>
        <scheme val="minor"/>
      </rPr>
      <t xml:space="preserve"> State Historic Preservation Clearance (new construction)</t>
    </r>
  </si>
  <si>
    <r>
      <rPr>
        <b/>
        <sz val="12"/>
        <color theme="1"/>
        <rFont val="Calibri"/>
        <family val="2"/>
        <scheme val="minor"/>
      </rPr>
      <t>HC:</t>
    </r>
    <r>
      <rPr>
        <sz val="12"/>
        <color theme="1"/>
        <rFont val="Calibri"/>
        <family val="2"/>
        <scheme val="minor"/>
      </rPr>
      <t xml:space="preserve">  Evidence the organization is a HUD Counseling Agency</t>
    </r>
  </si>
  <si>
    <r>
      <rPr>
        <b/>
        <sz val="12"/>
        <color theme="1"/>
        <rFont val="Calibri"/>
        <family val="2"/>
        <scheme val="minor"/>
      </rPr>
      <t>HC:</t>
    </r>
    <r>
      <rPr>
        <sz val="12"/>
        <color theme="1"/>
        <rFont val="Calibri"/>
        <family val="2"/>
        <scheme val="minor"/>
      </rPr>
      <t xml:space="preserve">  Copies of all current housing counseling certifications held by staff members</t>
    </r>
  </si>
  <si>
    <r>
      <t xml:space="preserve">Complete this workbook electronically, if at all possible,  as there are drop down menus throughout.  We encourage all applicants to attend the </t>
    </r>
    <r>
      <rPr>
        <b/>
        <sz val="12"/>
        <rFont val="Calibri"/>
        <family val="2"/>
        <scheme val="minor"/>
      </rPr>
      <t xml:space="preserve">voluntary Pre-application conference call </t>
    </r>
    <r>
      <rPr>
        <sz val="12"/>
        <rFont val="Calibri"/>
        <family val="2"/>
        <scheme val="minor"/>
      </rPr>
      <t xml:space="preserve">for assistance and to answer any questions.  Please contact </t>
    </r>
    <r>
      <rPr>
        <sz val="12"/>
        <color rgb="FF0070C0"/>
        <rFont val="Calibri"/>
        <family val="2"/>
        <scheme val="minor"/>
      </rPr>
      <t>dking@wvhdf.com</t>
    </r>
    <r>
      <rPr>
        <sz val="12"/>
        <rFont val="Calibri"/>
        <family val="2"/>
        <scheme val="minor"/>
      </rPr>
      <t xml:space="preserve"> should you need assistance with the application.</t>
    </r>
  </si>
  <si>
    <t xml:space="preserve">Not to exceed $15,000 to be reimbursed at a rate not to exceed $200 per client; disbursed on a monthly basis (24-month draw period).  </t>
  </si>
  <si>
    <r>
      <rPr>
        <b/>
        <sz val="12"/>
        <rFont val="Calibri"/>
        <family val="2"/>
        <scheme val="minor"/>
      </rPr>
      <t>FUNDING LIMIT and TERMS:</t>
    </r>
    <r>
      <rPr>
        <sz val="12"/>
        <rFont val="Calibri"/>
        <family val="2"/>
        <scheme val="minor"/>
      </rPr>
      <t xml:space="preserve"> Not to Exceed $25,000. $200 nonrefundable application fee.  Repayable only if selected to receive LIHTC (or other tax incentive programs) 2% interest from the final disbursement; maximum 3-year term; the loan will be deferred until the borrower obtains construction financing or the property is sold, or 3 years after closing the loan, whichever occurs first; Loan extension requests must be accompanied by a $100 nonrefundable fee and will only be considered for projects that are actively drawing funds.</t>
    </r>
  </si>
  <si>
    <t>Permanent Gap Financing **</t>
  </si>
  <si>
    <t>Total ***</t>
  </si>
  <si>
    <t>Must be post-marked or delivered to the Fund no later than the deadline.</t>
  </si>
  <si>
    <t>*The minimum available amounts for each product will be adjusted at the sole discretion of the Fund based on funding availability and the quantity and quality of applications received.
** It is anticipated that a minimum of $100,000 of the Permanent Gap Financing allocation will be reserved for new construction projects.
*** Due to the timing of this RFP being so close to the award announcements of the last RFP, there is currently less AHFP funding available than normal.  If additional AHFP funding becomes available prior to award selections, additional projects may be funded beyond the current amount available.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</si>
</sst>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6" formatCode="&quot;$&quot;#,##0_);[Red]\(&quot;$&quot;#,##0\)"/>
    <numFmt numFmtId="7" formatCode="&quot;$&quot;#,##0.00_);\(&quot;$&quot;#,##0.00\)"/>
    <numFmt numFmtId="42" formatCode="_(&quot;$&quot;* #,##0_);_(&quot;$&quot;* \(#,##0\);_(&quot;$&quot;* &quot;-&quot;_);_(@_)"/>
    <numFmt numFmtId="44" formatCode="_(&quot;$&quot;* #,##0.00_);_(&quot;$&quot;* \(#,##0.00\);_(&quot;$&quot;* &quot;-&quot;??_);_(@_)"/>
    <numFmt numFmtId="164" formatCode="_(&quot;$&quot;* #,##0_);_(&quot;$&quot;* \(#,##0\);_(&quot;$&quot;* &quot;-&quot;??_);_(@_)"/>
    <numFmt numFmtId="165" formatCode="&quot;$&quot;#,##0"/>
    <numFmt numFmtId="166" formatCode="_(&quot;$&quot;* #,##0.00_);_(&quot;$&quot;* \(#,##0.00\);_(&quot;$&quot;* &quot;-&quot;_);_(@_)"/>
  </numFmts>
  <fonts count="105">
    <font>
      <sz val="11"/>
      <color theme="1"/>
      <name val="Calibri"/>
      <family val="2"/>
      <scheme val="minor"/>
    </font>
    <font>
      <sz val="11"/>
      <color theme="1"/>
      <name val="Calibri"/>
      <family val="2"/>
      <scheme val="minor"/>
    </font>
    <font>
      <b/>
      <sz val="10"/>
      <name val="Calibri"/>
      <family val="2"/>
      <scheme val="minor"/>
    </font>
    <font>
      <b/>
      <sz val="12"/>
      <name val="Calibri"/>
      <family val="2"/>
      <scheme val="minor"/>
    </font>
    <font>
      <sz val="10"/>
      <name val="Calibri"/>
      <family val="2"/>
      <scheme val="minor"/>
    </font>
    <font>
      <b/>
      <sz val="11"/>
      <name val="Calibri"/>
      <family val="2"/>
      <scheme val="minor"/>
    </font>
    <font>
      <b/>
      <sz val="16"/>
      <name val="Calibri"/>
      <family val="2"/>
      <scheme val="minor"/>
    </font>
    <font>
      <b/>
      <sz val="14"/>
      <name val="Calibri"/>
      <family val="2"/>
      <scheme val="minor"/>
    </font>
    <font>
      <b/>
      <sz val="20"/>
      <name val="Calibri"/>
      <family val="2"/>
      <scheme val="minor"/>
    </font>
    <font>
      <sz val="12"/>
      <name val="Calibri"/>
      <family val="2"/>
      <scheme val="minor"/>
    </font>
    <font>
      <sz val="11"/>
      <name val="Calibri"/>
      <family val="2"/>
      <scheme val="minor"/>
    </font>
    <font>
      <b/>
      <i/>
      <sz val="12"/>
      <name val="Calibri"/>
      <family val="2"/>
      <scheme val="minor"/>
    </font>
    <font>
      <i/>
      <sz val="12"/>
      <name val="Calibri"/>
      <family val="2"/>
      <scheme val="minor"/>
    </font>
    <font>
      <b/>
      <sz val="26"/>
      <name val="Calibri"/>
      <family val="2"/>
      <scheme val="minor"/>
    </font>
    <font>
      <b/>
      <sz val="36"/>
      <name val="Calibri"/>
      <family val="2"/>
      <scheme val="minor"/>
    </font>
    <font>
      <b/>
      <sz val="50"/>
      <name val="Calibri"/>
      <family val="2"/>
      <scheme val="minor"/>
    </font>
    <font>
      <i/>
      <sz val="11"/>
      <name val="Calibri"/>
      <family val="2"/>
      <scheme val="minor"/>
    </font>
    <font>
      <b/>
      <u/>
      <sz val="12"/>
      <name val="Calibri"/>
      <family val="2"/>
      <scheme val="minor"/>
    </font>
    <font>
      <i/>
      <sz val="12"/>
      <color rgb="FFFF0000"/>
      <name val="Calibri"/>
      <family val="2"/>
      <scheme val="minor"/>
    </font>
    <font>
      <i/>
      <sz val="10"/>
      <name val="Calibri"/>
      <family val="2"/>
      <scheme val="minor"/>
    </font>
    <font>
      <sz val="12"/>
      <color rgb="FFFF0000"/>
      <name val="Calibri"/>
      <family val="2"/>
      <scheme val="minor"/>
    </font>
    <font>
      <b/>
      <sz val="12"/>
      <color rgb="FFFF0000"/>
      <name val="Calibri"/>
      <family val="2"/>
      <scheme val="minor"/>
    </font>
    <font>
      <b/>
      <sz val="10"/>
      <color rgb="FFFF0000"/>
      <name val="Calibri"/>
      <family val="2"/>
      <scheme val="minor"/>
    </font>
    <font>
      <i/>
      <sz val="9"/>
      <name val="Calibri"/>
      <family val="2"/>
      <scheme val="minor"/>
    </font>
    <font>
      <sz val="14"/>
      <color theme="1"/>
      <name val="Calibri"/>
      <family val="2"/>
      <scheme val="minor"/>
    </font>
    <font>
      <sz val="12"/>
      <color theme="1"/>
      <name val="Calibri"/>
      <family val="2"/>
      <scheme val="minor"/>
    </font>
    <font>
      <sz val="14"/>
      <name val="Calibri"/>
      <family val="2"/>
      <scheme val="minor"/>
    </font>
    <font>
      <b/>
      <sz val="12"/>
      <color theme="1"/>
      <name val="Calibri"/>
      <family val="2"/>
      <scheme val="minor"/>
    </font>
    <font>
      <i/>
      <sz val="12"/>
      <color theme="1"/>
      <name val="Calibri"/>
      <family val="2"/>
      <scheme val="minor"/>
    </font>
    <font>
      <sz val="11"/>
      <color theme="0"/>
      <name val="Calibri"/>
      <family val="2"/>
      <scheme val="minor"/>
    </font>
    <font>
      <sz val="20"/>
      <color theme="1"/>
      <name val="Calibri"/>
      <family val="2"/>
      <scheme val="minor"/>
    </font>
    <font>
      <sz val="12"/>
      <color rgb="FF0070C0"/>
      <name val="Calibri"/>
      <family val="2"/>
      <scheme val="minor"/>
    </font>
    <font>
      <u/>
      <sz val="11"/>
      <color theme="10"/>
      <name val="Calibri"/>
      <family val="2"/>
      <scheme val="minor"/>
    </font>
    <font>
      <i/>
      <sz val="14"/>
      <color theme="1"/>
      <name val="Calibri"/>
      <family val="2"/>
      <scheme val="minor"/>
    </font>
    <font>
      <i/>
      <u/>
      <sz val="12"/>
      <name val="Calibri"/>
      <family val="2"/>
      <scheme val="minor"/>
    </font>
    <font>
      <b/>
      <sz val="20"/>
      <color theme="1"/>
      <name val="Calibri"/>
      <family val="2"/>
      <scheme val="minor"/>
    </font>
    <font>
      <i/>
      <sz val="11"/>
      <color theme="1"/>
      <name val="Calibri"/>
      <family val="2"/>
      <scheme val="minor"/>
    </font>
    <font>
      <i/>
      <sz val="12"/>
      <color theme="0" tint="-0.499984740745262"/>
      <name val="Calibri"/>
      <family val="2"/>
      <scheme val="minor"/>
    </font>
    <font>
      <b/>
      <i/>
      <sz val="12"/>
      <color theme="0" tint="-0.499984740745262"/>
      <name val="Calibri"/>
      <family val="2"/>
      <scheme val="minor"/>
    </font>
    <font>
      <i/>
      <sz val="11"/>
      <color theme="1" tint="0.499984740745262"/>
      <name val="Calibri"/>
      <family val="2"/>
      <scheme val="minor"/>
    </font>
    <font>
      <b/>
      <i/>
      <sz val="11"/>
      <color theme="1" tint="0.499984740745262"/>
      <name val="Calibri"/>
      <family val="2"/>
      <scheme val="minor"/>
    </font>
    <font>
      <b/>
      <i/>
      <sz val="12"/>
      <color theme="1" tint="0.499984740745262"/>
      <name val="Calibri"/>
      <family val="2"/>
      <scheme val="minor"/>
    </font>
    <font>
      <i/>
      <sz val="11"/>
      <color theme="0" tint="-0.499984740745262"/>
      <name val="Calibri"/>
      <family val="2"/>
      <scheme val="minor"/>
    </font>
    <font>
      <b/>
      <i/>
      <sz val="11"/>
      <color theme="0" tint="-0.499984740745262"/>
      <name val="Calibri"/>
      <family val="2"/>
      <scheme val="minor"/>
    </font>
    <font>
      <sz val="8"/>
      <name val="Calibri"/>
      <family val="2"/>
      <scheme val="minor"/>
    </font>
    <font>
      <u/>
      <sz val="20"/>
      <name val="Calibri"/>
      <family val="2"/>
      <scheme val="minor"/>
    </font>
    <font>
      <sz val="20"/>
      <name val="Calibri"/>
      <family val="2"/>
      <scheme val="minor"/>
    </font>
    <font>
      <sz val="12"/>
      <color rgb="FF7030A0"/>
      <name val="Calibri"/>
      <family val="2"/>
      <scheme val="minor"/>
    </font>
    <font>
      <b/>
      <sz val="14"/>
      <color rgb="FF0070C0"/>
      <name val="Calibri"/>
      <family val="2"/>
      <scheme val="minor"/>
    </font>
    <font>
      <b/>
      <sz val="12"/>
      <color rgb="FF0070C0"/>
      <name val="Calibri"/>
      <family val="2"/>
      <scheme val="minor"/>
    </font>
    <font>
      <b/>
      <sz val="12"/>
      <color theme="0" tint="-0.499984740745262"/>
      <name val="Calibri"/>
      <family val="2"/>
      <scheme val="minor"/>
    </font>
    <font>
      <b/>
      <sz val="16"/>
      <color rgb="FF0070C0"/>
      <name val="Calibri"/>
      <family val="2"/>
      <scheme val="minor"/>
    </font>
    <font>
      <b/>
      <i/>
      <sz val="9"/>
      <name val="Calibri"/>
      <family val="2"/>
      <scheme val="minor"/>
    </font>
    <font>
      <b/>
      <i/>
      <sz val="12"/>
      <color rgb="FF0070C0"/>
      <name val="Calibri"/>
      <family val="2"/>
      <scheme val="minor"/>
    </font>
    <font>
      <u/>
      <sz val="12"/>
      <color rgb="FF0070C0"/>
      <name val="Calibri"/>
      <family val="2"/>
      <scheme val="minor"/>
    </font>
    <font>
      <b/>
      <sz val="14"/>
      <color rgb="FFFF0000"/>
      <name val="Calibri"/>
      <family val="2"/>
      <scheme val="minor"/>
    </font>
    <font>
      <b/>
      <sz val="16"/>
      <color rgb="FFFF0000"/>
      <name val="Calibri"/>
      <family val="2"/>
      <scheme val="minor"/>
    </font>
    <font>
      <b/>
      <sz val="10"/>
      <color theme="0" tint="-0.499984740745262"/>
      <name val="Calibri"/>
      <family val="2"/>
      <scheme val="minor"/>
    </font>
    <font>
      <i/>
      <sz val="12"/>
      <color rgb="FF0070C0"/>
      <name val="Calibri"/>
      <family val="2"/>
      <scheme val="minor"/>
    </font>
    <font>
      <b/>
      <i/>
      <sz val="10"/>
      <name val="Calibri"/>
      <family val="2"/>
      <scheme val="minor"/>
    </font>
    <font>
      <u/>
      <sz val="12"/>
      <color theme="10"/>
      <name val="Calibri"/>
      <family val="2"/>
      <scheme val="minor"/>
    </font>
    <font>
      <sz val="12"/>
      <color rgb="FF000000"/>
      <name val="Calibri"/>
      <family val="2"/>
      <scheme val="minor"/>
    </font>
    <font>
      <sz val="12"/>
      <color rgb="FF000000"/>
      <name val="Calibri"/>
      <family val="2"/>
    </font>
    <font>
      <b/>
      <sz val="12"/>
      <color rgb="FFFF0000"/>
      <name val="Calibri"/>
      <family val="2"/>
    </font>
    <font>
      <sz val="12"/>
      <name val="Calibri"/>
      <family val="2"/>
    </font>
    <font>
      <b/>
      <sz val="12"/>
      <color rgb="FF111111"/>
      <name val="Calibri"/>
      <family val="2"/>
      <scheme val="minor"/>
    </font>
    <font>
      <sz val="12"/>
      <color rgb="FF111111"/>
      <name val="Calibri"/>
      <family val="2"/>
      <scheme val="minor"/>
    </font>
    <font>
      <b/>
      <sz val="10"/>
      <color rgb="FF000000"/>
      <name val="Calibri"/>
      <family val="2"/>
      <scheme val="minor"/>
    </font>
    <font>
      <sz val="12"/>
      <color rgb="FF111111"/>
      <name val="Calibri"/>
      <family val="2"/>
    </font>
    <font>
      <b/>
      <u/>
      <sz val="12"/>
      <color rgb="FF111111"/>
      <name val="Calibri"/>
      <family val="2"/>
      <scheme val="minor"/>
    </font>
    <font>
      <b/>
      <sz val="11"/>
      <color theme="1"/>
      <name val="Calibri"/>
      <family val="2"/>
      <scheme val="minor"/>
    </font>
    <font>
      <b/>
      <sz val="11"/>
      <color theme="0" tint="-0.34998626667073579"/>
      <name val="Calibri"/>
      <family val="2"/>
      <scheme val="minor"/>
    </font>
    <font>
      <sz val="11"/>
      <color theme="0" tint="-0.34998626667073579"/>
      <name val="Calibri"/>
      <family val="2"/>
      <scheme val="minor"/>
    </font>
    <font>
      <i/>
      <sz val="12"/>
      <color theme="0" tint="-0.249977111117893"/>
      <name val="Calibri"/>
      <family val="2"/>
      <scheme val="minor"/>
    </font>
    <font>
      <b/>
      <sz val="11"/>
      <color theme="0" tint="-0.249977111117893"/>
      <name val="Calibri"/>
      <family val="2"/>
      <scheme val="minor"/>
    </font>
    <font>
      <sz val="11"/>
      <color theme="0" tint="-0.249977111117893"/>
      <name val="Calibri"/>
      <family val="2"/>
      <scheme val="minor"/>
    </font>
    <font>
      <sz val="10"/>
      <name val="Geneva"/>
    </font>
    <font>
      <b/>
      <sz val="10"/>
      <name val="Arial Narrow"/>
      <family val="2"/>
    </font>
    <font>
      <sz val="10"/>
      <name val="Arial Narrow"/>
      <family val="2"/>
    </font>
    <font>
      <i/>
      <sz val="10"/>
      <name val="Arial Narrow"/>
      <family val="2"/>
    </font>
    <font>
      <b/>
      <sz val="12"/>
      <name val="Calibri"/>
      <family val="2"/>
    </font>
    <font>
      <b/>
      <sz val="12"/>
      <name val="Arial Narrow"/>
      <family val="2"/>
    </font>
    <font>
      <sz val="12"/>
      <name val="Arial Narrow"/>
      <family val="2"/>
    </font>
    <font>
      <b/>
      <i/>
      <sz val="11"/>
      <name val="Calibri"/>
      <family val="2"/>
    </font>
    <font>
      <b/>
      <i/>
      <sz val="12"/>
      <name val="Calibri"/>
      <family val="2"/>
    </font>
    <font>
      <b/>
      <sz val="12"/>
      <color theme="0"/>
      <name val="Calibri"/>
      <family val="2"/>
    </font>
    <font>
      <b/>
      <sz val="14"/>
      <name val="Calibri"/>
      <family val="2"/>
    </font>
    <font>
      <b/>
      <sz val="14"/>
      <color rgb="FFFF0000"/>
      <name val="Calibri"/>
      <family val="2"/>
    </font>
    <font>
      <sz val="10"/>
      <color theme="0" tint="-0.499984740745262"/>
      <name val="Calibri"/>
      <family val="2"/>
      <scheme val="minor"/>
    </font>
    <font>
      <b/>
      <sz val="10"/>
      <color theme="0" tint="-0.34998626667073579"/>
      <name val="Calibri"/>
      <family val="2"/>
      <scheme val="minor"/>
    </font>
    <font>
      <b/>
      <i/>
      <sz val="12"/>
      <color theme="0" tint="-0.34998626667073579"/>
      <name val="Calibri"/>
      <family val="2"/>
      <scheme val="minor"/>
    </font>
    <font>
      <b/>
      <sz val="12"/>
      <color theme="0" tint="-0.34998626667073579"/>
      <name val="Calibri"/>
      <family val="2"/>
      <scheme val="minor"/>
    </font>
    <font>
      <sz val="10"/>
      <color theme="1"/>
      <name val="Calibri"/>
      <family val="2"/>
      <scheme val="minor"/>
    </font>
    <font>
      <sz val="14"/>
      <color theme="0" tint="-0.499984740745262"/>
      <name val="Calibri"/>
      <family val="2"/>
      <scheme val="minor"/>
    </font>
    <font>
      <i/>
      <u/>
      <sz val="12"/>
      <color rgb="FF0070C0"/>
      <name val="Calibri"/>
      <family val="2"/>
      <scheme val="minor"/>
    </font>
    <font>
      <i/>
      <sz val="16"/>
      <color rgb="FF0070C0"/>
      <name val="Calibri"/>
      <family val="2"/>
      <scheme val="minor"/>
    </font>
    <font>
      <i/>
      <sz val="10"/>
      <color rgb="FF0070C0"/>
      <name val="Calibri"/>
      <family val="2"/>
      <scheme val="minor"/>
    </font>
    <font>
      <b/>
      <i/>
      <u/>
      <sz val="12"/>
      <name val="Calibri"/>
      <family val="2"/>
      <scheme val="minor"/>
    </font>
    <font>
      <b/>
      <i/>
      <u/>
      <sz val="12"/>
      <color rgb="FF0070C0"/>
      <name val="Calibri"/>
      <family val="2"/>
      <scheme val="minor"/>
    </font>
    <font>
      <strike/>
      <sz val="12"/>
      <color rgb="FFFF0000"/>
      <name val="Calibri"/>
      <family val="2"/>
      <scheme val="minor"/>
    </font>
    <font>
      <b/>
      <i/>
      <sz val="14"/>
      <color rgb="FF0070C0"/>
      <name val="Calibri"/>
      <family val="2"/>
      <scheme val="minor"/>
    </font>
    <font>
      <b/>
      <sz val="11"/>
      <color rgb="FFFF0000"/>
      <name val="Calibri"/>
      <family val="2"/>
    </font>
    <font>
      <sz val="14"/>
      <color rgb="FFFF0000"/>
      <name val="Calibri"/>
      <family val="2"/>
      <scheme val="minor"/>
    </font>
    <font>
      <sz val="12"/>
      <color theme="4"/>
      <name val="Calibri"/>
      <family val="2"/>
      <scheme val="minor"/>
    </font>
    <font>
      <b/>
      <sz val="12"/>
      <color theme="4"/>
      <name val="Calibri"/>
      <family val="2"/>
      <scheme val="minor"/>
    </font>
  </fonts>
  <fills count="15">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9"/>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indexed="65"/>
        <bgColor indexed="64"/>
      </patternFill>
    </fill>
    <fill>
      <patternFill patternType="solid">
        <fgColor theme="1"/>
        <bgColor indexed="64"/>
      </patternFill>
    </fill>
    <fill>
      <patternFill patternType="solid">
        <fgColor rgb="FFFFC00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8">
    <xf numFmtId="0" fontId="0" fillId="0" borderId="0"/>
    <xf numFmtId="44" fontId="1" fillId="0" borderId="0" applyFont="0" applyFill="0" applyBorder="0" applyAlignment="0" applyProtection="0"/>
    <xf numFmtId="0" fontId="29" fillId="5" borderId="0" applyNumberFormat="0" applyBorder="0" applyAlignment="0" applyProtection="0"/>
    <xf numFmtId="0" fontId="32" fillId="0" borderId="0" applyNumberFormat="0" applyFill="0" applyBorder="0" applyAlignment="0" applyProtection="0"/>
    <xf numFmtId="9" fontId="1" fillId="0" borderId="0" applyFont="0" applyFill="0" applyBorder="0" applyAlignment="0" applyProtection="0"/>
    <xf numFmtId="0" fontId="76" fillId="0" borderId="0"/>
    <xf numFmtId="44" fontId="76" fillId="0" borderId="0" applyFont="0" applyFill="0" applyBorder="0" applyAlignment="0" applyProtection="0"/>
    <xf numFmtId="9" fontId="76" fillId="0" borderId="0" applyFont="0" applyFill="0" applyBorder="0" applyAlignment="0" applyProtection="0"/>
  </cellStyleXfs>
  <cellXfs count="1045">
    <xf numFmtId="0" fontId="0" fillId="0" borderId="0" xfId="0"/>
    <xf numFmtId="0" fontId="2" fillId="0" borderId="0" xfId="0" applyFont="1" applyAlignment="1">
      <alignment horizontal="center"/>
    </xf>
    <xf numFmtId="0" fontId="2" fillId="0" borderId="0" xfId="0" applyFont="1"/>
    <xf numFmtId="0" fontId="3" fillId="0" borderId="0" xfId="0" applyFont="1" applyAlignment="1">
      <alignment horizontal="center"/>
    </xf>
    <xf numFmtId="0" fontId="3" fillId="0" borderId="0" xfId="0" applyFont="1"/>
    <xf numFmtId="0" fontId="9" fillId="0" borderId="0" xfId="0" applyFont="1" applyAlignment="1">
      <alignment vertical="top" wrapText="1"/>
    </xf>
    <xf numFmtId="0" fontId="9" fillId="0" borderId="0" xfId="0" applyFont="1"/>
    <xf numFmtId="0" fontId="9" fillId="0" borderId="0" xfId="0" applyFont="1" applyAlignment="1">
      <alignment horizontal="left"/>
    </xf>
    <xf numFmtId="0" fontId="9" fillId="0" borderId="0" xfId="0" applyFont="1" applyAlignment="1">
      <alignment vertical="center"/>
    </xf>
    <xf numFmtId="0" fontId="9" fillId="0" borderId="0" xfId="0" applyFont="1" applyAlignment="1">
      <alignment horizontal="left" vertical="top"/>
    </xf>
    <xf numFmtId="0" fontId="3" fillId="0" borderId="0" xfId="0" applyFont="1" applyAlignment="1">
      <alignment vertical="center" wrapText="1"/>
    </xf>
    <xf numFmtId="0" fontId="13" fillId="0" borderId="0" xfId="0" applyFont="1" applyAlignment="1">
      <alignment horizontal="center" vertical="top" wrapText="1"/>
    </xf>
    <xf numFmtId="0" fontId="9" fillId="0" borderId="0" xfId="0" applyFont="1" applyAlignment="1">
      <alignment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left"/>
    </xf>
    <xf numFmtId="0" fontId="6" fillId="2" borderId="7" xfId="0" applyFont="1" applyFill="1" applyBorder="1" applyAlignment="1">
      <alignment vertical="center"/>
    </xf>
    <xf numFmtId="0" fontId="9" fillId="0" borderId="0" xfId="0" applyFont="1" applyAlignment="1">
      <alignment horizontal="left" vertical="center" wrapText="1"/>
    </xf>
    <xf numFmtId="0" fontId="3" fillId="0" borderId="0" xfId="0" applyFont="1" applyAlignment="1">
      <alignment horizontal="left"/>
    </xf>
    <xf numFmtId="0" fontId="14" fillId="0" borderId="0" xfId="0" applyFont="1" applyAlignment="1">
      <alignment horizontal="center" vertical="center" wrapText="1"/>
    </xf>
    <xf numFmtId="0" fontId="3" fillId="2" borderId="1" xfId="0" applyFont="1" applyFill="1" applyBorder="1" applyAlignment="1">
      <alignment horizontal="center" vertical="center" wrapText="1"/>
    </xf>
    <xf numFmtId="0" fontId="3" fillId="0" borderId="0" xfId="0" applyFont="1" applyAlignment="1">
      <alignment horizontal="left" vertical="center" wrapText="1"/>
    </xf>
    <xf numFmtId="0" fontId="9" fillId="0" borderId="0" xfId="0" applyFont="1" applyAlignment="1">
      <alignment horizontal="left" vertical="center"/>
    </xf>
    <xf numFmtId="0" fontId="9" fillId="0" borderId="1" xfId="0" applyFont="1" applyBorder="1" applyAlignment="1">
      <alignment horizontal="center" vertical="center" wrapText="1"/>
    </xf>
    <xf numFmtId="44" fontId="3" fillId="3" borderId="1" xfId="1" applyFont="1" applyFill="1" applyBorder="1" applyAlignment="1" applyProtection="1">
      <alignment horizontal="center" vertical="center"/>
      <protection locked="0"/>
    </xf>
    <xf numFmtId="14" fontId="3" fillId="3" borderId="1" xfId="0" applyNumberFormat="1" applyFont="1" applyFill="1" applyBorder="1" applyAlignment="1" applyProtection="1">
      <alignment horizontal="center" vertical="center" shrinkToFit="1"/>
      <protection locked="0"/>
    </xf>
    <xf numFmtId="0" fontId="3" fillId="3" borderId="1" xfId="1" applyNumberFormat="1" applyFont="1" applyFill="1" applyBorder="1" applyAlignment="1" applyProtection="1">
      <alignment horizontal="center" vertical="center" shrinkToFit="1"/>
      <protection locked="0"/>
    </xf>
    <xf numFmtId="0" fontId="9" fillId="0" borderId="1" xfId="0" applyFont="1" applyBorder="1" applyAlignment="1" applyProtection="1">
      <alignment horizontal="left" vertical="center" wrapText="1"/>
      <protection locked="0"/>
    </xf>
    <xf numFmtId="0" fontId="30" fillId="0" borderId="0" xfId="0" applyFont="1"/>
    <xf numFmtId="0" fontId="2" fillId="0" borderId="0" xfId="0" applyFont="1" applyAlignment="1">
      <alignment horizontal="left" vertical="center"/>
    </xf>
    <xf numFmtId="0" fontId="29" fillId="0" borderId="0" xfId="2" applyFill="1"/>
    <xf numFmtId="0" fontId="14" fillId="0" borderId="0" xfId="0" applyFont="1" applyAlignment="1">
      <alignment vertical="center" wrapText="1"/>
    </xf>
    <xf numFmtId="0" fontId="36" fillId="0" borderId="0" xfId="0" applyFont="1"/>
    <xf numFmtId="14" fontId="2" fillId="0" borderId="0" xfId="0" applyNumberFormat="1" applyFont="1" applyAlignment="1">
      <alignment horizontal="left" vertical="center"/>
    </xf>
    <xf numFmtId="0" fontId="2" fillId="0" borderId="0" xfId="0" applyFont="1" applyAlignment="1">
      <alignment vertical="top"/>
    </xf>
    <xf numFmtId="0" fontId="11" fillId="2" borderId="1" xfId="0" applyFont="1" applyFill="1" applyBorder="1" applyAlignment="1">
      <alignment horizontal="center" vertical="center" wrapText="1"/>
    </xf>
    <xf numFmtId="0" fontId="48" fillId="0" borderId="0" xfId="0" applyFont="1" applyAlignment="1">
      <alignment vertical="center"/>
    </xf>
    <xf numFmtId="0" fontId="2" fillId="0" borderId="8" xfId="0" applyFont="1" applyBorder="1"/>
    <xf numFmtId="0" fontId="2" fillId="0" borderId="9" xfId="0" applyFont="1" applyBorder="1"/>
    <xf numFmtId="0" fontId="2" fillId="0" borderId="3" xfId="0" applyFont="1" applyBorder="1"/>
    <xf numFmtId="0" fontId="2" fillId="0" borderId="3" xfId="0" applyFont="1" applyBorder="1" applyAlignment="1">
      <alignment vertical="top"/>
    </xf>
    <xf numFmtId="164" fontId="3" fillId="2" borderId="1" xfId="0" applyNumberFormat="1" applyFont="1" applyFill="1" applyBorder="1" applyAlignment="1">
      <alignment horizontal="center" vertical="center" wrapText="1"/>
    </xf>
    <xf numFmtId="44" fontId="3" fillId="8" borderId="1" xfId="0" applyNumberFormat="1" applyFont="1" applyFill="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7" fillId="3" borderId="1" xfId="0" applyFont="1" applyFill="1" applyBorder="1" applyAlignment="1" applyProtection="1">
      <alignment horizontal="center" vertical="center"/>
      <protection locked="0"/>
    </xf>
    <xf numFmtId="0" fontId="2" fillId="0" borderId="3" xfId="0" applyFont="1" applyBorder="1" applyAlignment="1">
      <alignment horizontal="center"/>
    </xf>
    <xf numFmtId="0" fontId="9" fillId="0" borderId="0" xfId="0" applyFont="1" applyAlignment="1">
      <alignment horizontal="left" vertical="top" wrapText="1"/>
    </xf>
    <xf numFmtId="0" fontId="49" fillId="0" borderId="0" xfId="0" applyFont="1" applyAlignment="1">
      <alignment horizontal="left" vertical="top"/>
    </xf>
    <xf numFmtId="0" fontId="2" fillId="0" borderId="0" xfId="0" applyFont="1" applyAlignment="1">
      <alignment horizontal="left" vertical="top"/>
    </xf>
    <xf numFmtId="0" fontId="3" fillId="0" borderId="12" xfId="0" applyFont="1" applyBorder="1" applyAlignment="1">
      <alignment horizontal="center" vertical="center"/>
    </xf>
    <xf numFmtId="0" fontId="3" fillId="3" borderId="1" xfId="0" applyFont="1" applyFill="1" applyBorder="1" applyAlignment="1" applyProtection="1">
      <alignment horizontal="center" vertical="center"/>
      <protection locked="0"/>
    </xf>
    <xf numFmtId="164" fontId="9" fillId="0" borderId="1" xfId="0" applyNumberFormat="1" applyFont="1" applyBorder="1" applyAlignment="1">
      <alignment horizontal="center" vertical="center" wrapText="1"/>
    </xf>
    <xf numFmtId="14" fontId="9" fillId="0" borderId="1" xfId="0" applyNumberFormat="1" applyFont="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164" fontId="9" fillId="0" borderId="1" xfId="1" applyNumberFormat="1" applyFont="1" applyBorder="1" applyAlignment="1">
      <alignment horizontal="center" vertical="center" wrapText="1"/>
    </xf>
    <xf numFmtId="0" fontId="3" fillId="0" borderId="0" xfId="0" applyFont="1" applyAlignment="1">
      <alignment horizontal="left" vertical="top"/>
    </xf>
    <xf numFmtId="0" fontId="9" fillId="0" borderId="4" xfId="0" applyFont="1" applyBorder="1" applyAlignment="1">
      <alignment horizontal="left" vertical="center" wrapText="1"/>
    </xf>
    <xf numFmtId="0" fontId="6" fillId="2" borderId="5" xfId="0" applyFont="1" applyFill="1" applyBorder="1" applyAlignment="1">
      <alignment horizontal="left" vertical="center"/>
    </xf>
    <xf numFmtId="0" fontId="0" fillId="0" borderId="0" xfId="0" applyAlignment="1">
      <alignment horizontal="center" vertical="center"/>
    </xf>
    <xf numFmtId="0" fontId="0" fillId="8" borderId="0" xfId="0" applyFill="1"/>
    <xf numFmtId="0" fontId="2" fillId="0" borderId="9" xfId="0" applyFont="1" applyBorder="1" applyAlignment="1">
      <alignment horizontal="left"/>
    </xf>
    <xf numFmtId="0" fontId="2" fillId="8" borderId="0" xfId="0" applyFont="1" applyFill="1"/>
    <xf numFmtId="0" fontId="28" fillId="0" borderId="0" xfId="0" applyFont="1" applyAlignment="1">
      <alignment horizontal="left" vertical="center"/>
    </xf>
    <xf numFmtId="0" fontId="3" fillId="3" borderId="6" xfId="0" applyFont="1" applyFill="1" applyBorder="1" applyAlignment="1" applyProtection="1">
      <alignment horizontal="center" vertical="center" wrapText="1"/>
      <protection locked="0"/>
    </xf>
    <xf numFmtId="0" fontId="33" fillId="0" borderId="0" xfId="0" applyFont="1" applyAlignment="1">
      <alignment horizontal="center" vertical="center"/>
    </xf>
    <xf numFmtId="0" fontId="12" fillId="0" borderId="0" xfId="0" applyFont="1"/>
    <xf numFmtId="0" fontId="12" fillId="0" borderId="0" xfId="0" applyFont="1" applyProtection="1">
      <protection locked="0"/>
    </xf>
    <xf numFmtId="0" fontId="3" fillId="0" borderId="0" xfId="0" applyFont="1" applyProtection="1">
      <protection locked="0"/>
    </xf>
    <xf numFmtId="0" fontId="19" fillId="0" borderId="0" xfId="0" applyFont="1" applyAlignment="1">
      <alignment vertical="center"/>
    </xf>
    <xf numFmtId="0" fontId="28" fillId="0" borderId="0" xfId="0" applyFont="1"/>
    <xf numFmtId="0" fontId="7" fillId="3" borderId="2" xfId="0" applyFont="1" applyFill="1" applyBorder="1" applyAlignment="1" applyProtection="1">
      <alignment horizontal="center" vertical="center"/>
      <protection locked="0"/>
    </xf>
    <xf numFmtId="0" fontId="6" fillId="2" borderId="8" xfId="0" applyFont="1" applyFill="1" applyBorder="1" applyAlignment="1">
      <alignment horizontal="left" vertical="center"/>
    </xf>
    <xf numFmtId="0" fontId="6" fillId="2" borderId="9" xfId="0" applyFont="1" applyFill="1" applyBorder="1" applyAlignment="1">
      <alignment vertical="center"/>
    </xf>
    <xf numFmtId="0" fontId="7" fillId="2" borderId="9" xfId="0" applyFont="1" applyFill="1" applyBorder="1" applyAlignment="1">
      <alignment vertical="center"/>
    </xf>
    <xf numFmtId="0" fontId="7" fillId="3" borderId="12" xfId="0" applyFont="1" applyFill="1" applyBorder="1" applyAlignment="1" applyProtection="1">
      <alignment horizontal="center" vertical="center"/>
      <protection locked="0"/>
    </xf>
    <xf numFmtId="0" fontId="3" fillId="0" borderId="26" xfId="0" applyFont="1" applyBorder="1" applyAlignment="1">
      <alignment horizontal="center" vertical="center"/>
    </xf>
    <xf numFmtId="0" fontId="3" fillId="0" borderId="27" xfId="0" applyFont="1" applyBorder="1" applyAlignment="1">
      <alignment horizontal="left" vertical="center" wrapText="1"/>
    </xf>
    <xf numFmtId="0" fontId="9" fillId="0" borderId="27" xfId="0" applyFont="1" applyBorder="1" applyAlignment="1">
      <alignment horizontal="left" vertical="center" wrapText="1"/>
    </xf>
    <xf numFmtId="0" fontId="3" fillId="0" borderId="29" xfId="0" applyFont="1" applyBorder="1" applyAlignment="1">
      <alignment horizontal="center" vertical="center"/>
    </xf>
    <xf numFmtId="0" fontId="3" fillId="0" borderId="22" xfId="0" applyFont="1" applyBorder="1" applyAlignment="1">
      <alignment horizontal="center" vertical="center"/>
    </xf>
    <xf numFmtId="0" fontId="9" fillId="0" borderId="23" xfId="0" applyFont="1" applyBorder="1" applyAlignment="1">
      <alignment horizontal="left" vertical="center" wrapText="1"/>
    </xf>
    <xf numFmtId="0" fontId="6" fillId="2" borderId="12" xfId="0" applyFont="1" applyFill="1" applyBorder="1" applyAlignment="1">
      <alignment horizontal="left" vertical="center"/>
    </xf>
    <xf numFmtId="0" fontId="6" fillId="2" borderId="4" xfId="0" applyFont="1" applyFill="1" applyBorder="1" applyAlignment="1">
      <alignment vertical="center"/>
    </xf>
    <xf numFmtId="0" fontId="2" fillId="0" borderId="26" xfId="0" applyFont="1" applyBorder="1" applyAlignment="1">
      <alignment horizontal="center"/>
    </xf>
    <xf numFmtId="14" fontId="3" fillId="3" borderId="1" xfId="1" applyNumberFormat="1" applyFont="1" applyFill="1" applyBorder="1" applyAlignment="1" applyProtection="1">
      <alignment horizontal="center" vertical="center"/>
      <protection locked="0"/>
    </xf>
    <xf numFmtId="9" fontId="3" fillId="3" borderId="1" xfId="4" applyFont="1" applyFill="1" applyBorder="1" applyAlignment="1" applyProtection="1">
      <alignment horizontal="center" vertical="center"/>
      <protection locked="0"/>
    </xf>
    <xf numFmtId="44" fontId="3" fillId="3" borderId="1" xfId="5" applyNumberFormat="1" applyFont="1" applyFill="1" applyBorder="1" applyAlignment="1" applyProtection="1">
      <alignment horizontal="right" vertical="center"/>
      <protection locked="0"/>
    </xf>
    <xf numFmtId="44" fontId="3" fillId="3" borderId="1" xfId="5" applyNumberFormat="1" applyFont="1" applyFill="1" applyBorder="1" applyAlignment="1" applyProtection="1">
      <alignment vertical="center"/>
      <protection locked="0"/>
    </xf>
    <xf numFmtId="44" fontId="3" fillId="3" borderId="2" xfId="5" applyNumberFormat="1" applyFont="1" applyFill="1" applyBorder="1" applyAlignment="1" applyProtection="1">
      <alignment horizontal="right" vertical="center"/>
      <protection locked="0"/>
    </xf>
    <xf numFmtId="44" fontId="3" fillId="3" borderId="6" xfId="5" applyNumberFormat="1" applyFont="1" applyFill="1" applyBorder="1" applyAlignment="1" applyProtection="1">
      <alignment horizontal="right" vertical="center"/>
      <protection locked="0"/>
    </xf>
    <xf numFmtId="44" fontId="3" fillId="3" borderId="14" xfId="5" applyNumberFormat="1" applyFont="1" applyFill="1" applyBorder="1" applyAlignment="1" applyProtection="1">
      <alignment horizontal="right" vertical="center"/>
      <protection locked="0"/>
    </xf>
    <xf numFmtId="44" fontId="9" fillId="8" borderId="0" xfId="6" applyFont="1" applyFill="1" applyBorder="1" applyAlignment="1" applyProtection="1">
      <alignment horizontal="right" vertical="center"/>
    </xf>
    <xf numFmtId="0" fontId="9" fillId="3" borderId="36" xfId="5" applyFont="1" applyFill="1" applyBorder="1" applyAlignment="1" applyProtection="1">
      <alignment horizontal="center" vertical="center"/>
      <protection locked="0"/>
    </xf>
    <xf numFmtId="1" fontId="9" fillId="3" borderId="1" xfId="5" applyNumberFormat="1" applyFont="1" applyFill="1" applyBorder="1" applyAlignment="1" applyProtection="1">
      <alignment horizontal="center" vertical="center"/>
      <protection locked="0"/>
    </xf>
    <xf numFmtId="44" fontId="9" fillId="0" borderId="0" xfId="6" applyFont="1" applyBorder="1" applyAlignment="1" applyProtection="1">
      <alignment horizontal="right" vertical="center"/>
    </xf>
    <xf numFmtId="0" fontId="9" fillId="3" borderId="43" xfId="5" applyFont="1" applyFill="1" applyBorder="1" applyAlignment="1" applyProtection="1">
      <alignment horizontal="center" vertical="center"/>
      <protection locked="0"/>
    </xf>
    <xf numFmtId="1" fontId="9" fillId="3" borderId="32" xfId="5" applyNumberFormat="1" applyFont="1" applyFill="1" applyBorder="1" applyAlignment="1" applyProtection="1">
      <alignment horizontal="center" vertical="center"/>
      <protection locked="0"/>
    </xf>
    <xf numFmtId="10" fontId="3" fillId="3" borderId="1" xfId="5" applyNumberFormat="1" applyFont="1" applyFill="1" applyBorder="1" applyAlignment="1" applyProtection="1">
      <alignment vertical="center"/>
      <protection locked="0"/>
    </xf>
    <xf numFmtId="42" fontId="9" fillId="8" borderId="0" xfId="6" applyNumberFormat="1" applyFont="1" applyFill="1" applyAlignment="1" applyProtection="1">
      <alignment horizontal="right" vertical="center"/>
    </xf>
    <xf numFmtId="42" fontId="80" fillId="8" borderId="1" xfId="6" applyNumberFormat="1" applyFont="1" applyFill="1" applyBorder="1" applyAlignment="1" applyProtection="1">
      <alignment vertical="center"/>
    </xf>
    <xf numFmtId="164" fontId="80" fillId="0" borderId="0" xfId="6" applyNumberFormat="1" applyFont="1" applyAlignment="1" applyProtection="1">
      <alignment vertical="center"/>
    </xf>
    <xf numFmtId="164" fontId="84" fillId="0" borderId="0" xfId="6" applyNumberFormat="1" applyFont="1" applyAlignment="1" applyProtection="1">
      <alignment vertical="center"/>
    </xf>
    <xf numFmtId="165" fontId="80" fillId="8" borderId="0" xfId="6" applyNumberFormat="1" applyFont="1" applyFill="1" applyAlignment="1" applyProtection="1">
      <alignment vertical="center"/>
    </xf>
    <xf numFmtId="42" fontId="80" fillId="8" borderId="0" xfId="6" applyNumberFormat="1" applyFont="1" applyFill="1" applyAlignment="1" applyProtection="1">
      <alignment vertical="center"/>
    </xf>
    <xf numFmtId="165" fontId="80" fillId="8" borderId="0" xfId="6" applyNumberFormat="1" applyFont="1" applyFill="1" applyBorder="1" applyAlignment="1" applyProtection="1">
      <alignment vertical="center"/>
    </xf>
    <xf numFmtId="0" fontId="80" fillId="0" borderId="0" xfId="6" applyNumberFormat="1" applyFont="1" applyAlignment="1" applyProtection="1">
      <alignment vertical="center" wrapText="1"/>
    </xf>
    <xf numFmtId="5" fontId="80" fillId="8" borderId="0" xfId="6" applyNumberFormat="1" applyFont="1" applyFill="1" applyAlignment="1" applyProtection="1">
      <alignment vertical="center"/>
    </xf>
    <xf numFmtId="6" fontId="84" fillId="0" borderId="0" xfId="6" applyNumberFormat="1" applyFont="1" applyAlignment="1" applyProtection="1">
      <alignment vertical="center"/>
    </xf>
    <xf numFmtId="42" fontId="80" fillId="8" borderId="33" xfId="6" applyNumberFormat="1" applyFont="1" applyFill="1" applyBorder="1" applyAlignment="1" applyProtection="1">
      <alignment vertical="center"/>
    </xf>
    <xf numFmtId="0" fontId="80" fillId="0" borderId="0" xfId="6" applyNumberFormat="1" applyFont="1" applyAlignment="1" applyProtection="1">
      <alignment vertical="center"/>
    </xf>
    <xf numFmtId="165" fontId="85" fillId="8" borderId="0" xfId="6" applyNumberFormat="1" applyFont="1" applyFill="1" applyAlignment="1" applyProtection="1">
      <alignment vertical="center"/>
    </xf>
    <xf numFmtId="2" fontId="80" fillId="0" borderId="1" xfId="6" applyNumberFormat="1" applyFont="1" applyBorder="1" applyAlignment="1" applyProtection="1">
      <alignment horizontal="right" vertical="center"/>
    </xf>
    <xf numFmtId="0" fontId="3" fillId="8" borderId="0" xfId="0" applyFont="1" applyFill="1" applyAlignment="1">
      <alignment horizontal="left" vertical="top" wrapText="1"/>
    </xf>
    <xf numFmtId="0" fontId="3" fillId="3" borderId="1" xfId="0" applyFont="1" applyFill="1" applyBorder="1" applyAlignment="1" applyProtection="1">
      <alignment horizontal="center" vertical="center" wrapText="1"/>
      <protection locked="0"/>
    </xf>
    <xf numFmtId="0" fontId="57" fillId="0" borderId="1" xfId="0" applyFont="1" applyBorder="1" applyAlignment="1">
      <alignment horizontal="center" vertical="center" wrapText="1"/>
    </xf>
    <xf numFmtId="0" fontId="57" fillId="0" borderId="1" xfId="0" applyFont="1" applyBorder="1" applyAlignment="1">
      <alignment horizontal="center" vertical="center"/>
    </xf>
    <xf numFmtId="14" fontId="57" fillId="0" borderId="1" xfId="0" applyNumberFormat="1" applyFont="1" applyBorder="1" applyAlignment="1">
      <alignment horizontal="center" vertical="center"/>
    </xf>
    <xf numFmtId="0" fontId="57" fillId="8" borderId="1" xfId="0" applyFont="1" applyFill="1" applyBorder="1" applyAlignment="1">
      <alignment horizontal="center" vertical="center"/>
    </xf>
    <xf numFmtId="0" fontId="25" fillId="0" borderId="0" xfId="0" applyFont="1"/>
    <xf numFmtId="0" fontId="25" fillId="0" borderId="0" xfId="0" applyFont="1" applyAlignment="1">
      <alignment vertical="center" wrapText="1"/>
    </xf>
    <xf numFmtId="0" fontId="25" fillId="0" borderId="0" xfId="0" applyFont="1" applyAlignment="1">
      <alignment vertical="top" wrapText="1"/>
    </xf>
    <xf numFmtId="0" fontId="57" fillId="0" borderId="14" xfId="0" applyFont="1" applyBorder="1" applyAlignment="1">
      <alignment horizontal="center" vertical="center" wrapText="1"/>
    </xf>
    <xf numFmtId="0" fontId="88" fillId="0" borderId="1" xfId="0" applyFont="1" applyBorder="1" applyAlignment="1">
      <alignment horizontal="center" vertical="center"/>
    </xf>
    <xf numFmtId="0" fontId="57" fillId="0" borderId="14" xfId="0" applyFont="1" applyBorder="1" applyAlignment="1">
      <alignment horizontal="center" vertical="center"/>
    </xf>
    <xf numFmtId="0" fontId="3" fillId="8" borderId="0" xfId="0" applyFont="1" applyFill="1" applyAlignment="1">
      <alignment horizontal="center" vertical="center"/>
    </xf>
    <xf numFmtId="0" fontId="4" fillId="0" borderId="0" xfId="0" applyFont="1"/>
    <xf numFmtId="0" fontId="57" fillId="10" borderId="1" xfId="0" applyFont="1" applyFill="1" applyBorder="1" applyAlignment="1">
      <alignment horizontal="center" vertical="center"/>
    </xf>
    <xf numFmtId="44" fontId="40" fillId="0" borderId="1" xfId="1" applyFont="1" applyBorder="1" applyAlignment="1" applyProtection="1">
      <alignment vertical="center" wrapText="1"/>
    </xf>
    <xf numFmtId="44" fontId="40" fillId="0" borderId="1" xfId="1" applyFont="1" applyBorder="1" applyAlignment="1" applyProtection="1">
      <alignment horizontal="center" vertical="center"/>
    </xf>
    <xf numFmtId="44" fontId="5" fillId="11" borderId="1" xfId="1" applyFont="1" applyFill="1" applyBorder="1" applyAlignment="1" applyProtection="1">
      <alignment horizontal="left" vertical="center"/>
    </xf>
    <xf numFmtId="44" fontId="70" fillId="11" borderId="1" xfId="1" applyFont="1" applyFill="1" applyBorder="1" applyAlignment="1" applyProtection="1">
      <alignment horizontal="center" vertical="center"/>
    </xf>
    <xf numFmtId="44" fontId="10" fillId="10" borderId="1" xfId="1" applyFont="1" applyFill="1" applyBorder="1" applyAlignment="1" applyProtection="1">
      <alignment horizontal="left" vertical="center"/>
    </xf>
    <xf numFmtId="44" fontId="0" fillId="0" borderId="1" xfId="1" applyFont="1" applyBorder="1" applyAlignment="1" applyProtection="1">
      <alignment vertical="center"/>
    </xf>
    <xf numFmtId="44" fontId="0" fillId="8" borderId="1" xfId="1" applyFont="1" applyFill="1" applyBorder="1" applyAlignment="1" applyProtection="1">
      <alignment horizontal="center" vertical="center"/>
    </xf>
    <xf numFmtId="44" fontId="5" fillId="9" borderId="1" xfId="1" applyFont="1" applyFill="1" applyBorder="1" applyAlignment="1" applyProtection="1">
      <alignment horizontal="right" vertical="center"/>
    </xf>
    <xf numFmtId="44" fontId="5" fillId="10" borderId="1" xfId="1" applyFont="1" applyFill="1" applyBorder="1" applyAlignment="1" applyProtection="1">
      <alignment horizontal="left" vertical="center"/>
    </xf>
    <xf numFmtId="44" fontId="5" fillId="2" borderId="1" xfId="1" applyFont="1" applyFill="1" applyBorder="1" applyAlignment="1" applyProtection="1">
      <alignment horizontal="left" vertical="center"/>
    </xf>
    <xf numFmtId="44" fontId="5" fillId="9" borderId="1" xfId="1" applyFont="1" applyFill="1" applyBorder="1" applyAlignment="1" applyProtection="1">
      <alignment horizontal="left" vertical="center"/>
    </xf>
    <xf numFmtId="44" fontId="5" fillId="11" borderId="1" xfId="1" applyFont="1" applyFill="1" applyBorder="1" applyProtection="1"/>
    <xf numFmtId="44" fontId="70" fillId="11" borderId="1" xfId="1" applyFont="1" applyFill="1" applyBorder="1" applyAlignment="1" applyProtection="1">
      <alignment horizontal="center"/>
    </xf>
    <xf numFmtId="44" fontId="70" fillId="11" borderId="1" xfId="1" applyFont="1" applyFill="1" applyBorder="1" applyProtection="1"/>
    <xf numFmtId="44" fontId="0" fillId="0" borderId="1" xfId="1" applyFont="1" applyBorder="1" applyProtection="1"/>
    <xf numFmtId="44" fontId="10" fillId="3" borderId="1" xfId="1" applyFont="1" applyFill="1" applyBorder="1" applyAlignment="1" applyProtection="1">
      <alignment horizontal="left" vertical="center"/>
      <protection locked="0"/>
    </xf>
    <xf numFmtId="42" fontId="0" fillId="3" borderId="1" xfId="0" applyNumberFormat="1" applyFill="1" applyBorder="1" applyProtection="1">
      <protection locked="0"/>
    </xf>
    <xf numFmtId="44" fontId="10" fillId="3" borderId="1" xfId="0" applyNumberFormat="1" applyFont="1" applyFill="1" applyBorder="1" applyAlignment="1" applyProtection="1">
      <alignment horizontal="left" vertical="center"/>
      <protection locked="0"/>
    </xf>
    <xf numFmtId="44" fontId="0" fillId="3" borderId="1" xfId="1" applyFont="1" applyFill="1" applyBorder="1" applyAlignment="1" applyProtection="1">
      <alignment horizontal="center" vertical="center"/>
      <protection locked="0"/>
    </xf>
    <xf numFmtId="44" fontId="0" fillId="3" borderId="1" xfId="0" applyNumberFormat="1" applyFill="1" applyBorder="1" applyProtection="1">
      <protection locked="0"/>
    </xf>
    <xf numFmtId="44" fontId="0" fillId="3" borderId="1" xfId="1" applyFont="1" applyFill="1" applyBorder="1" applyAlignment="1" applyProtection="1">
      <alignment vertical="center"/>
      <protection locked="0"/>
    </xf>
    <xf numFmtId="44" fontId="10" fillId="3" borderId="1" xfId="1" applyFont="1" applyFill="1" applyBorder="1" applyAlignment="1" applyProtection="1">
      <alignment vertical="center"/>
      <protection locked="0"/>
    </xf>
    <xf numFmtId="44" fontId="0" fillId="3" borderId="1" xfId="0" applyNumberFormat="1" applyFill="1" applyBorder="1" applyAlignment="1" applyProtection="1">
      <alignment vertical="center"/>
      <protection locked="0"/>
    </xf>
    <xf numFmtId="44" fontId="10" fillId="3" borderId="1" xfId="1" applyFont="1" applyFill="1" applyBorder="1" applyAlignment="1" applyProtection="1">
      <alignment vertical="center" wrapText="1"/>
      <protection locked="0"/>
    </xf>
    <xf numFmtId="44" fontId="0" fillId="3" borderId="1" xfId="1" applyFont="1" applyFill="1" applyBorder="1" applyProtection="1">
      <protection locked="0"/>
    </xf>
    <xf numFmtId="44" fontId="10" fillId="3" borderId="1" xfId="1" applyFont="1" applyFill="1" applyBorder="1" applyProtection="1">
      <protection locked="0"/>
    </xf>
    <xf numFmtId="44" fontId="74" fillId="11" borderId="1" xfId="1" applyFont="1" applyFill="1" applyBorder="1" applyAlignment="1" applyProtection="1">
      <alignment horizontal="left" vertical="center"/>
    </xf>
    <xf numFmtId="44" fontId="5" fillId="10" borderId="1" xfId="1" applyFont="1" applyFill="1" applyBorder="1" applyAlignment="1" applyProtection="1">
      <alignment vertical="center" wrapText="1"/>
    </xf>
    <xf numFmtId="44" fontId="0" fillId="11" borderId="1" xfId="1" applyFont="1" applyFill="1" applyBorder="1" applyAlignment="1" applyProtection="1">
      <alignment horizontal="center" vertical="center"/>
    </xf>
    <xf numFmtId="44" fontId="75" fillId="11" borderId="1" xfId="1" applyFont="1" applyFill="1" applyBorder="1" applyAlignment="1" applyProtection="1">
      <alignment horizontal="center" vertical="center"/>
    </xf>
    <xf numFmtId="44" fontId="74" fillId="11" borderId="1" xfId="1" applyFont="1" applyFill="1" applyBorder="1" applyAlignment="1" applyProtection="1">
      <alignment horizontal="center" vertical="center"/>
    </xf>
    <xf numFmtId="44" fontId="75" fillId="8" borderId="1" xfId="1" applyFont="1" applyFill="1" applyBorder="1" applyAlignment="1" applyProtection="1">
      <alignment vertical="center"/>
    </xf>
    <xf numFmtId="44" fontId="75" fillId="0" borderId="1" xfId="1" applyFont="1" applyBorder="1" applyProtection="1"/>
    <xf numFmtId="44" fontId="75" fillId="10" borderId="1" xfId="1" applyFont="1" applyFill="1" applyBorder="1" applyProtection="1"/>
    <xf numFmtId="165" fontId="80" fillId="8" borderId="1" xfId="6" applyNumberFormat="1" applyFont="1" applyFill="1" applyBorder="1" applyAlignment="1" applyProtection="1">
      <alignment vertical="center"/>
    </xf>
    <xf numFmtId="0" fontId="89" fillId="0" borderId="1" xfId="0" applyFont="1" applyBorder="1" applyAlignment="1">
      <alignment horizontal="center" vertical="center"/>
    </xf>
    <xf numFmtId="0" fontId="55" fillId="0" borderId="0" xfId="0" applyFont="1" applyAlignment="1">
      <alignment horizontal="center" vertical="center"/>
    </xf>
    <xf numFmtId="0" fontId="3" fillId="0" borderId="0" xfId="0" applyFont="1" applyAlignment="1">
      <alignment horizontal="left" vertical="top" wrapText="1"/>
    </xf>
    <xf numFmtId="0" fontId="88" fillId="0" borderId="1" xfId="0" applyFont="1" applyBorder="1" applyAlignment="1">
      <alignment horizontal="center" vertical="center" wrapText="1"/>
    </xf>
    <xf numFmtId="0" fontId="2" fillId="0" borderId="29" xfId="0" applyFont="1" applyBorder="1" applyAlignment="1">
      <alignment horizontal="center"/>
    </xf>
    <xf numFmtId="0" fontId="7" fillId="0" borderId="12" xfId="0" applyFont="1" applyBorder="1" applyAlignment="1" applyProtection="1">
      <alignment horizontal="center" vertical="center"/>
      <protection locked="0"/>
    </xf>
    <xf numFmtId="0" fontId="2" fillId="3" borderId="1" xfId="0" applyFont="1" applyFill="1" applyBorder="1" applyAlignment="1">
      <alignment horizontal="center"/>
    </xf>
    <xf numFmtId="0" fontId="3" fillId="0" borderId="4" xfId="0" applyFont="1" applyBorder="1" applyAlignment="1">
      <alignment horizontal="left" vertical="center" wrapText="1"/>
    </xf>
    <xf numFmtId="0" fontId="2" fillId="0" borderId="12" xfId="0" applyFont="1" applyBorder="1"/>
    <xf numFmtId="0" fontId="3" fillId="0" borderId="0" xfId="0" applyFont="1" applyAlignment="1" applyProtection="1">
      <alignment horizontal="center" vertical="center"/>
      <protection locked="0"/>
    </xf>
    <xf numFmtId="0" fontId="25" fillId="0" borderId="0" xfId="0" applyFont="1" applyAlignment="1">
      <alignment vertical="top"/>
    </xf>
    <xf numFmtId="0" fontId="57" fillId="0" borderId="2" xfId="0" applyFont="1" applyBorder="1" applyAlignment="1">
      <alignment horizontal="center" vertical="center" wrapText="1"/>
    </xf>
    <xf numFmtId="0" fontId="57" fillId="0" borderId="0" xfId="0" applyFont="1" applyAlignment="1">
      <alignment vertical="center" wrapText="1"/>
    </xf>
    <xf numFmtId="0" fontId="92" fillId="0" borderId="1" xfId="0" applyFont="1" applyBorder="1" applyAlignment="1">
      <alignment horizontal="left" vertical="center" wrapText="1"/>
    </xf>
    <xf numFmtId="0" fontId="92" fillId="0" borderId="1" xfId="0" applyFont="1" applyBorder="1" applyAlignment="1">
      <alignment horizontal="left" vertical="top"/>
    </xf>
    <xf numFmtId="2" fontId="93" fillId="0" borderId="1" xfId="0" applyNumberFormat="1" applyFont="1" applyBorder="1" applyAlignment="1">
      <alignment horizontal="center" vertical="center"/>
    </xf>
    <xf numFmtId="0" fontId="88" fillId="0" borderId="1" xfId="0" applyFont="1" applyBorder="1" applyAlignment="1">
      <alignment horizontal="left" vertical="top" wrapText="1"/>
    </xf>
    <xf numFmtId="0" fontId="2" fillId="0" borderId="1" xfId="0" applyFont="1" applyBorder="1" applyAlignment="1">
      <alignment vertical="center"/>
    </xf>
    <xf numFmtId="0" fontId="89" fillId="8" borderId="1" xfId="0" applyFont="1" applyFill="1" applyBorder="1" applyAlignment="1">
      <alignment horizontal="center" vertical="center"/>
    </xf>
    <xf numFmtId="2" fontId="89" fillId="0" borderId="1" xfId="0" applyNumberFormat="1" applyFont="1" applyBorder="1" applyAlignment="1">
      <alignment horizontal="center" vertical="center"/>
    </xf>
    <xf numFmtId="0" fontId="3" fillId="3" borderId="1" xfId="1" applyNumberFormat="1" applyFont="1" applyFill="1" applyBorder="1" applyAlignment="1" applyProtection="1">
      <alignment horizontal="center" vertical="center" wrapText="1"/>
      <protection locked="0"/>
    </xf>
    <xf numFmtId="164" fontId="3" fillId="3" borderId="1" xfId="5" applyNumberFormat="1" applyFont="1" applyFill="1" applyBorder="1" applyAlignment="1" applyProtection="1">
      <alignment vertical="center"/>
      <protection locked="0"/>
    </xf>
    <xf numFmtId="164" fontId="3" fillId="3" borderId="6" xfId="6" applyNumberFormat="1" applyFont="1" applyFill="1" applyBorder="1" applyAlignment="1" applyProtection="1">
      <alignment horizontal="right" vertical="center"/>
      <protection locked="0"/>
    </xf>
    <xf numFmtId="164" fontId="9" fillId="8" borderId="37" xfId="6" applyNumberFormat="1" applyFont="1" applyFill="1" applyBorder="1" applyAlignment="1" applyProtection="1">
      <alignment horizontal="right" vertical="center"/>
    </xf>
    <xf numFmtId="164" fontId="9" fillId="0" borderId="37" xfId="6" applyNumberFormat="1" applyFont="1" applyBorder="1" applyAlignment="1" applyProtection="1">
      <alignment horizontal="right" vertical="center"/>
    </xf>
    <xf numFmtId="164" fontId="9" fillId="0" borderId="42" xfId="6" applyNumberFormat="1" applyFont="1" applyBorder="1" applyAlignment="1" applyProtection="1">
      <alignment horizontal="right" vertical="center"/>
    </xf>
    <xf numFmtId="164" fontId="3" fillId="0" borderId="46" xfId="6" applyNumberFormat="1" applyFont="1" applyBorder="1" applyAlignment="1" applyProtection="1">
      <alignment horizontal="right" vertical="center"/>
    </xf>
    <xf numFmtId="164" fontId="9" fillId="3" borderId="1" xfId="6" applyNumberFormat="1" applyFont="1" applyFill="1" applyBorder="1" applyAlignment="1" applyProtection="1">
      <alignment horizontal="right" vertical="center"/>
      <protection locked="0"/>
    </xf>
    <xf numFmtId="164" fontId="9" fillId="3" borderId="32" xfId="6" applyNumberFormat="1" applyFont="1" applyFill="1" applyBorder="1" applyAlignment="1" applyProtection="1">
      <alignment horizontal="right" vertical="center"/>
      <protection locked="0"/>
    </xf>
    <xf numFmtId="164" fontId="3" fillId="3" borderId="1" xfId="1" applyNumberFormat="1" applyFont="1" applyFill="1" applyBorder="1" applyAlignment="1" applyProtection="1">
      <alignment vertical="center"/>
      <protection locked="0"/>
    </xf>
    <xf numFmtId="164" fontId="3" fillId="0" borderId="42" xfId="6" applyNumberFormat="1" applyFont="1" applyBorder="1" applyAlignment="1" applyProtection="1">
      <alignment horizontal="right" vertical="center"/>
    </xf>
    <xf numFmtId="10" fontId="3" fillId="3" borderId="1" xfId="4" applyNumberFormat="1" applyFont="1" applyFill="1" applyBorder="1" applyAlignment="1" applyProtection="1">
      <alignment vertical="center"/>
      <protection locked="0"/>
    </xf>
    <xf numFmtId="44" fontId="3" fillId="10" borderId="1" xfId="7" applyNumberFormat="1" applyFont="1" applyFill="1" applyBorder="1" applyAlignment="1" applyProtection="1">
      <alignment horizontal="right" vertical="center"/>
    </xf>
    <xf numFmtId="0" fontId="9" fillId="0" borderId="1" xfId="0" applyFont="1" applyBorder="1" applyAlignment="1">
      <alignment horizontal="left" vertical="center" wrapText="1"/>
    </xf>
    <xf numFmtId="0" fontId="9" fillId="0" borderId="5" xfId="0" applyFont="1" applyBorder="1" applyAlignment="1">
      <alignment horizontal="left" vertical="center" wrapText="1"/>
    </xf>
    <xf numFmtId="0" fontId="9" fillId="0" borderId="7" xfId="0" applyFont="1" applyBorder="1" applyAlignment="1">
      <alignment horizontal="left" vertical="center" wrapText="1"/>
    </xf>
    <xf numFmtId="0" fontId="6" fillId="0" borderId="0" xfId="0" applyFont="1" applyAlignment="1">
      <alignment horizontal="center" vertical="center"/>
    </xf>
    <xf numFmtId="1" fontId="3" fillId="3" borderId="1" xfId="4" applyNumberFormat="1" applyFont="1" applyFill="1" applyBorder="1" applyAlignment="1" applyProtection="1">
      <alignment horizontal="center" vertical="center"/>
      <protection locked="0"/>
    </xf>
    <xf numFmtId="0" fontId="3" fillId="0" borderId="0" xfId="0" applyFont="1" applyAlignment="1">
      <alignment vertical="center"/>
    </xf>
    <xf numFmtId="0" fontId="9" fillId="0" borderId="1" xfId="0" applyFont="1" applyBorder="1" applyAlignment="1">
      <alignment horizontal="left" vertical="center"/>
    </xf>
    <xf numFmtId="0" fontId="3" fillId="8" borderId="1" xfId="0" applyFont="1" applyFill="1" applyBorder="1" applyAlignment="1">
      <alignment horizontal="center" vertical="center"/>
    </xf>
    <xf numFmtId="0" fontId="38" fillId="0" borderId="1" xfId="0" applyFont="1" applyBorder="1" applyAlignment="1">
      <alignment horizontal="center" vertical="center" wrapText="1"/>
    </xf>
    <xf numFmtId="0" fontId="16" fillId="0" borderId="0" xfId="0" applyFont="1" applyAlignment="1">
      <alignment vertical="center" wrapText="1"/>
    </xf>
    <xf numFmtId="0" fontId="57" fillId="8" borderId="1" xfId="0" applyFont="1" applyFill="1" applyBorder="1" applyAlignment="1">
      <alignment horizontal="center" vertical="center" wrapText="1"/>
    </xf>
    <xf numFmtId="0" fontId="7" fillId="0" borderId="0" xfId="0" applyFont="1" applyAlignment="1">
      <alignment horizontal="center" vertical="center"/>
    </xf>
    <xf numFmtId="0" fontId="2" fillId="0" borderId="1" xfId="0" applyFont="1" applyBorder="1"/>
    <xf numFmtId="0" fontId="2" fillId="8" borderId="0" xfId="0" applyFont="1" applyFill="1" applyAlignment="1">
      <alignment horizontal="center"/>
    </xf>
    <xf numFmtId="0" fontId="9" fillId="8" borderId="1" xfId="0" applyFont="1" applyFill="1" applyBorder="1" applyAlignment="1">
      <alignment horizontal="center" vertical="center" wrapText="1"/>
    </xf>
    <xf numFmtId="0" fontId="12" fillId="0" borderId="0" xfId="0" applyFont="1" applyAlignment="1">
      <alignment vertical="center"/>
    </xf>
    <xf numFmtId="0" fontId="50" fillId="0" borderId="0" xfId="0" applyFont="1" applyAlignment="1">
      <alignment vertical="center"/>
    </xf>
    <xf numFmtId="0" fontId="50" fillId="8" borderId="1" xfId="0" applyFont="1" applyFill="1" applyBorder="1" applyAlignment="1">
      <alignment horizontal="center" vertical="center"/>
    </xf>
    <xf numFmtId="0" fontId="23" fillId="0" borderId="0" xfId="0" applyFont="1" applyAlignment="1">
      <alignment vertical="center" wrapText="1"/>
    </xf>
    <xf numFmtId="0" fontId="9" fillId="8" borderId="1" xfId="0" applyFont="1" applyFill="1" applyBorder="1" applyAlignment="1">
      <alignment vertical="center" wrapText="1"/>
    </xf>
    <xf numFmtId="0" fontId="40" fillId="8" borderId="1" xfId="0" applyFont="1" applyFill="1" applyBorder="1" applyAlignment="1">
      <alignment vertical="center" wrapText="1"/>
    </xf>
    <xf numFmtId="0" fontId="40" fillId="0" borderId="1" xfId="0" applyFont="1" applyBorder="1" applyAlignment="1">
      <alignment horizontal="center" vertical="center" wrapText="1"/>
    </xf>
    <xf numFmtId="0" fontId="4" fillId="0" borderId="0" xfId="0" applyFont="1" applyAlignment="1">
      <alignment vertical="top" wrapText="1"/>
    </xf>
    <xf numFmtId="0" fontId="11" fillId="0" borderId="9" xfId="0" applyFont="1" applyBorder="1" applyAlignment="1">
      <alignment horizontal="left" vertical="center"/>
    </xf>
    <xf numFmtId="0" fontId="96" fillId="0" borderId="0" xfId="0" applyFont="1" applyAlignment="1">
      <alignment horizontal="left"/>
    </xf>
    <xf numFmtId="0" fontId="19" fillId="0" borderId="0" xfId="0" applyFont="1"/>
    <xf numFmtId="44" fontId="3" fillId="0" borderId="2" xfId="0" applyNumberFormat="1" applyFont="1" applyBorder="1" applyAlignment="1">
      <alignment horizontal="center" vertical="center"/>
    </xf>
    <xf numFmtId="0" fontId="3" fillId="2" borderId="6" xfId="0" applyFont="1" applyFill="1" applyBorder="1" applyAlignment="1">
      <alignment horizontal="center" vertical="center" wrapText="1"/>
    </xf>
    <xf numFmtId="44" fontId="3" fillId="2" borderId="6" xfId="0" applyNumberFormat="1" applyFont="1" applyFill="1" applyBorder="1" applyAlignment="1">
      <alignment horizontal="center" vertical="center" wrapText="1"/>
    </xf>
    <xf numFmtId="44" fontId="3" fillId="2" borderId="1" xfId="0" applyNumberFormat="1" applyFont="1" applyFill="1" applyBorder="1" applyAlignment="1">
      <alignment vertical="center"/>
    </xf>
    <xf numFmtId="0" fontId="41" fillId="0" borderId="1" xfId="0" applyFont="1" applyBorder="1" applyAlignment="1">
      <alignment horizontal="center" vertical="center" wrapText="1"/>
    </xf>
    <xf numFmtId="0" fontId="41" fillId="0" borderId="2" xfId="0" applyFont="1" applyBorder="1" applyAlignment="1">
      <alignment horizontal="center" vertical="center" wrapText="1"/>
    </xf>
    <xf numFmtId="0" fontId="3" fillId="2" borderId="14" xfId="0" applyFont="1" applyFill="1" applyBorder="1" applyAlignment="1">
      <alignment horizontal="center" vertical="center" wrapText="1"/>
    </xf>
    <xf numFmtId="0" fontId="49" fillId="8" borderId="0" xfId="0" applyFont="1" applyFill="1" applyAlignment="1">
      <alignment vertical="center" wrapText="1"/>
    </xf>
    <xf numFmtId="0" fontId="3" fillId="0" borderId="0" xfId="0" applyFont="1" applyAlignment="1">
      <alignment horizontal="center" vertical="center" wrapText="1"/>
    </xf>
    <xf numFmtId="0" fontId="12" fillId="0" borderId="0" xfId="0" applyFont="1" applyAlignment="1">
      <alignment horizontal="center" vertical="center" wrapText="1"/>
    </xf>
    <xf numFmtId="0" fontId="9" fillId="0" borderId="0" xfId="0" applyFont="1" applyAlignment="1">
      <alignment horizontal="center" vertical="center" wrapText="1"/>
    </xf>
    <xf numFmtId="0" fontId="6" fillId="0" borderId="0" xfId="0" applyFont="1" applyAlignment="1">
      <alignment vertical="center"/>
    </xf>
    <xf numFmtId="0" fontId="12" fillId="2" borderId="1" xfId="0" applyFont="1" applyFill="1" applyBorder="1" applyAlignment="1">
      <alignment horizontal="center" vertical="center" wrapText="1"/>
    </xf>
    <xf numFmtId="44" fontId="11" fillId="10" borderId="1" xfId="0" applyNumberFormat="1" applyFont="1" applyFill="1" applyBorder="1" applyAlignment="1">
      <alignment vertical="center"/>
    </xf>
    <xf numFmtId="44" fontId="12" fillId="10" borderId="1" xfId="0" applyNumberFormat="1" applyFont="1" applyFill="1" applyBorder="1" applyAlignment="1">
      <alignment vertical="center"/>
    </xf>
    <xf numFmtId="0" fontId="70" fillId="2" borderId="1" xfId="0" applyFont="1" applyFill="1" applyBorder="1" applyAlignment="1">
      <alignment horizontal="center" vertical="center"/>
    </xf>
    <xf numFmtId="0" fontId="70" fillId="2" borderId="1" xfId="0" applyFont="1" applyFill="1" applyBorder="1" applyAlignment="1">
      <alignment vertical="center"/>
    </xf>
    <xf numFmtId="0" fontId="5" fillId="2" borderId="1" xfId="0" applyFont="1" applyFill="1" applyBorder="1" applyAlignment="1">
      <alignment horizontal="center" vertical="center"/>
    </xf>
    <xf numFmtId="44" fontId="5" fillId="2" borderId="1" xfId="0" applyNumberFormat="1" applyFont="1" applyFill="1" applyBorder="1" applyAlignment="1">
      <alignment horizontal="center" vertical="center"/>
    </xf>
    <xf numFmtId="44" fontId="72" fillId="8" borderId="1" xfId="0" applyNumberFormat="1" applyFont="1" applyFill="1" applyBorder="1"/>
    <xf numFmtId="0" fontId="10" fillId="0" borderId="1" xfId="0" applyFont="1" applyBorder="1" applyAlignment="1">
      <alignment horizontal="left" vertical="center"/>
    </xf>
    <xf numFmtId="166" fontId="0" fillId="0" borderId="1" xfId="0" applyNumberFormat="1" applyBorder="1"/>
    <xf numFmtId="0" fontId="10" fillId="11" borderId="1" xfId="0" applyFont="1" applyFill="1" applyBorder="1" applyAlignment="1">
      <alignment horizontal="right" vertical="center"/>
    </xf>
    <xf numFmtId="42" fontId="70" fillId="11" borderId="1" xfId="0" applyNumberFormat="1" applyFont="1" applyFill="1" applyBorder="1"/>
    <xf numFmtId="166" fontId="70" fillId="11" borderId="1" xfId="0" applyNumberFormat="1" applyFont="1" applyFill="1" applyBorder="1"/>
    <xf numFmtId="0" fontId="5" fillId="2" borderId="1" xfId="0" applyFont="1" applyFill="1" applyBorder="1" applyAlignment="1">
      <alignment vertical="center"/>
    </xf>
    <xf numFmtId="166" fontId="70" fillId="2" borderId="1" xfId="0" applyNumberFormat="1" applyFont="1" applyFill="1" applyBorder="1" applyAlignment="1">
      <alignment horizontal="center" vertical="center"/>
    </xf>
    <xf numFmtId="166" fontId="5" fillId="2" borderId="1" xfId="0" applyNumberFormat="1" applyFont="1" applyFill="1" applyBorder="1" applyAlignment="1">
      <alignment horizontal="center" vertical="center"/>
    </xf>
    <xf numFmtId="166" fontId="10" fillId="0" borderId="1" xfId="0" applyNumberFormat="1" applyFont="1" applyBorder="1" applyAlignment="1">
      <alignment horizontal="left" vertical="center"/>
    </xf>
    <xf numFmtId="44" fontId="10" fillId="0" borderId="1" xfId="0" applyNumberFormat="1" applyFont="1" applyBorder="1" applyAlignment="1">
      <alignment horizontal="left" vertical="center"/>
    </xf>
    <xf numFmtId="0" fontId="10" fillId="8" borderId="1" xfId="0" applyFont="1" applyFill="1" applyBorder="1" applyAlignment="1">
      <alignment horizontal="left" vertical="center"/>
    </xf>
    <xf numFmtId="0" fontId="0" fillId="11" borderId="1" xfId="0" applyFill="1" applyBorder="1" applyAlignment="1">
      <alignment horizontal="right" vertical="center"/>
    </xf>
    <xf numFmtId="44" fontId="5" fillId="11" borderId="1" xfId="0" applyNumberFormat="1" applyFont="1" applyFill="1" applyBorder="1" applyAlignment="1">
      <alignment horizontal="left" vertical="center"/>
    </xf>
    <xf numFmtId="0" fontId="36" fillId="14" borderId="1" xfId="0" applyFont="1" applyFill="1" applyBorder="1" applyAlignment="1">
      <alignment horizontal="left" vertical="center"/>
    </xf>
    <xf numFmtId="44" fontId="0" fillId="3" borderId="1" xfId="0" applyNumberFormat="1" applyFill="1" applyBorder="1"/>
    <xf numFmtId="44" fontId="0" fillId="0" borderId="1" xfId="0" applyNumberFormat="1" applyBorder="1"/>
    <xf numFmtId="44" fontId="10" fillId="8" borderId="1" xfId="0" applyNumberFormat="1" applyFont="1" applyFill="1" applyBorder="1" applyAlignment="1">
      <alignment horizontal="center" vertical="center"/>
    </xf>
    <xf numFmtId="0" fontId="0" fillId="8" borderId="1" xfId="0" applyFill="1" applyBorder="1" applyAlignment="1">
      <alignment horizontal="left" vertical="center"/>
    </xf>
    <xf numFmtId="0" fontId="0" fillId="8" borderId="1" xfId="0" applyFill="1" applyBorder="1" applyAlignment="1">
      <alignment vertical="center"/>
    </xf>
    <xf numFmtId="0" fontId="70" fillId="11" borderId="1" xfId="0" applyFont="1" applyFill="1" applyBorder="1" applyAlignment="1">
      <alignment horizontal="right" vertical="center"/>
    </xf>
    <xf numFmtId="44" fontId="70" fillId="11" borderId="1" xfId="0" applyNumberFormat="1" applyFont="1" applyFill="1" applyBorder="1"/>
    <xf numFmtId="44" fontId="5" fillId="11" borderId="1" xfId="0" applyNumberFormat="1" applyFont="1" applyFill="1" applyBorder="1" applyAlignment="1">
      <alignment horizontal="center" vertical="center"/>
    </xf>
    <xf numFmtId="0" fontId="70" fillId="0" borderId="0" xfId="0" applyFont="1"/>
    <xf numFmtId="44" fontId="0" fillId="8" borderId="1" xfId="0" applyNumberFormat="1" applyFill="1" applyBorder="1"/>
    <xf numFmtId="44" fontId="0" fillId="8" borderId="1" xfId="0" applyNumberFormat="1" applyFill="1" applyBorder="1" applyAlignment="1">
      <alignment vertical="center"/>
    </xf>
    <xf numFmtId="44" fontId="70" fillId="10" borderId="1" xfId="0" applyNumberFormat="1" applyFont="1" applyFill="1" applyBorder="1" applyAlignment="1">
      <alignment vertical="center"/>
    </xf>
    <xf numFmtId="0" fontId="70" fillId="2" borderId="1" xfId="0" applyFont="1" applyFill="1" applyBorder="1" applyAlignment="1">
      <alignment horizontal="left" vertical="center"/>
    </xf>
    <xf numFmtId="44" fontId="0" fillId="8" borderId="1" xfId="0" applyNumberFormat="1" applyFill="1" applyBorder="1" applyAlignment="1">
      <alignment horizontal="center" vertical="center"/>
    </xf>
    <xf numFmtId="0" fontId="10" fillId="8" borderId="1" xfId="0" applyFont="1" applyFill="1" applyBorder="1" applyAlignment="1">
      <alignment vertical="center" wrapText="1"/>
    </xf>
    <xf numFmtId="0" fontId="10" fillId="0" borderId="1" xfId="0" applyFont="1" applyBorder="1"/>
    <xf numFmtId="44" fontId="0" fillId="10" borderId="1" xfId="0" applyNumberFormat="1" applyFill="1" applyBorder="1" applyAlignment="1">
      <alignment horizontal="center" vertical="center"/>
    </xf>
    <xf numFmtId="0" fontId="5" fillId="2" borderId="1" xfId="0" applyFont="1" applyFill="1" applyBorder="1"/>
    <xf numFmtId="44" fontId="10" fillId="3" borderId="1" xfId="1" applyFont="1" applyFill="1" applyBorder="1" applyAlignment="1" applyProtection="1">
      <alignment vertical="center" wrapText="1"/>
    </xf>
    <xf numFmtId="0" fontId="5" fillId="2" borderId="1" xfId="0" applyFont="1" applyFill="1" applyBorder="1" applyAlignment="1">
      <alignment vertical="center" wrapText="1"/>
    </xf>
    <xf numFmtId="0" fontId="10" fillId="0" borderId="1" xfId="0" applyFont="1" applyBorder="1" applyAlignment="1">
      <alignment vertical="center"/>
    </xf>
    <xf numFmtId="0" fontId="10" fillId="10" borderId="1" xfId="0" applyFont="1" applyFill="1" applyBorder="1" applyAlignment="1">
      <alignment horizontal="right" vertical="center"/>
    </xf>
    <xf numFmtId="44" fontId="70" fillId="10" borderId="1" xfId="0" applyNumberFormat="1" applyFont="1" applyFill="1" applyBorder="1" applyAlignment="1">
      <alignment horizontal="center" vertical="center"/>
    </xf>
    <xf numFmtId="0" fontId="0" fillId="0" borderId="0" xfId="0" applyAlignment="1">
      <alignment vertical="center"/>
    </xf>
    <xf numFmtId="0" fontId="10" fillId="0" borderId="1" xfId="0" applyFont="1" applyBorder="1" applyAlignment="1">
      <alignment horizontal="left"/>
    </xf>
    <xf numFmtId="0" fontId="10" fillId="8" borderId="1" xfId="0" applyFont="1" applyFill="1" applyBorder="1" applyAlignment="1">
      <alignment horizontal="left"/>
    </xf>
    <xf numFmtId="0" fontId="70" fillId="11" borderId="1" xfId="0" applyFont="1" applyFill="1" applyBorder="1" applyAlignment="1">
      <alignment horizontal="right"/>
    </xf>
    <xf numFmtId="0" fontId="0" fillId="0" borderId="0" xfId="0" applyProtection="1">
      <protection locked="0"/>
    </xf>
    <xf numFmtId="44" fontId="73" fillId="10" borderId="1" xfId="0" applyNumberFormat="1" applyFont="1" applyFill="1" applyBorder="1" applyAlignment="1">
      <alignment vertical="center"/>
    </xf>
    <xf numFmtId="0" fontId="74" fillId="2" borderId="1" xfId="0" applyFont="1" applyFill="1" applyBorder="1" applyAlignment="1">
      <alignment horizontal="center" vertical="center"/>
    </xf>
    <xf numFmtId="42" fontId="75" fillId="0" borderId="1" xfId="0" applyNumberFormat="1" applyFont="1" applyBorder="1"/>
    <xf numFmtId="44" fontId="72" fillId="8" borderId="32" xfId="0" applyNumberFormat="1" applyFont="1" applyFill="1" applyBorder="1"/>
    <xf numFmtId="44" fontId="72" fillId="8" borderId="14" xfId="0" applyNumberFormat="1" applyFont="1" applyFill="1" applyBorder="1"/>
    <xf numFmtId="42" fontId="74" fillId="11" borderId="1" xfId="0" applyNumberFormat="1" applyFont="1" applyFill="1" applyBorder="1"/>
    <xf numFmtId="0" fontId="74" fillId="0" borderId="1" xfId="0" applyFont="1" applyBorder="1"/>
    <xf numFmtId="44" fontId="74" fillId="0" borderId="1" xfId="0" applyNumberFormat="1" applyFont="1" applyBorder="1"/>
    <xf numFmtId="0" fontId="74" fillId="0" borderId="32" xfId="0" applyFont="1" applyBorder="1"/>
    <xf numFmtId="44" fontId="74" fillId="0" borderId="32" xfId="0" applyNumberFormat="1" applyFont="1" applyBorder="1"/>
    <xf numFmtId="0" fontId="74" fillId="0" borderId="14" xfId="0" applyFont="1" applyBorder="1"/>
    <xf numFmtId="44" fontId="74" fillId="0" borderId="14" xfId="0" applyNumberFormat="1" applyFont="1" applyBorder="1"/>
    <xf numFmtId="44" fontId="74" fillId="11" borderId="1" xfId="0" applyNumberFormat="1" applyFont="1" applyFill="1" applyBorder="1" applyAlignment="1">
      <alignment horizontal="left" vertical="center"/>
    </xf>
    <xf numFmtId="44" fontId="75" fillId="0" borderId="1" xfId="0" applyNumberFormat="1" applyFont="1" applyBorder="1"/>
    <xf numFmtId="44" fontId="0" fillId="11" borderId="1" xfId="0" applyNumberFormat="1" applyFill="1" applyBorder="1"/>
    <xf numFmtId="44" fontId="0" fillId="11" borderId="1" xfId="0" applyNumberFormat="1" applyFill="1" applyBorder="1" applyAlignment="1">
      <alignment vertical="center"/>
    </xf>
    <xf numFmtId="0" fontId="5" fillId="10" borderId="1" xfId="0" applyFont="1" applyFill="1" applyBorder="1" applyAlignment="1">
      <alignment horizontal="right"/>
    </xf>
    <xf numFmtId="42" fontId="70" fillId="10" borderId="1" xfId="0" applyNumberFormat="1" applyFont="1" applyFill="1" applyBorder="1"/>
    <xf numFmtId="0" fontId="5" fillId="10" borderId="1" xfId="0" applyFont="1" applyFill="1" applyBorder="1" applyAlignment="1">
      <alignment horizontal="right" vertical="center" wrapText="1"/>
    </xf>
    <xf numFmtId="44" fontId="70" fillId="11" borderId="1" xfId="0" applyNumberFormat="1" applyFont="1" applyFill="1" applyBorder="1" applyAlignment="1">
      <alignment horizontal="center" vertical="center"/>
    </xf>
    <xf numFmtId="44" fontId="74" fillId="10" borderId="1" xfId="0" applyNumberFormat="1" applyFont="1" applyFill="1" applyBorder="1" applyAlignment="1">
      <alignment horizontal="center" vertical="center"/>
    </xf>
    <xf numFmtId="0" fontId="75" fillId="0" borderId="0" xfId="0" applyFont="1"/>
    <xf numFmtId="0" fontId="77" fillId="0" borderId="0" xfId="5" applyFont="1" applyAlignment="1">
      <alignment vertical="center"/>
    </xf>
    <xf numFmtId="49" fontId="3" fillId="8" borderId="0" xfId="5" quotePrefix="1" applyNumberFormat="1" applyFont="1" applyFill="1" applyAlignment="1">
      <alignment horizontal="center" vertical="center"/>
    </xf>
    <xf numFmtId="0" fontId="3" fillId="8" borderId="0" xfId="5" applyFont="1" applyFill="1" applyAlignment="1">
      <alignment horizontal="center" vertical="center"/>
    </xf>
    <xf numFmtId="0" fontId="77" fillId="8" borderId="0" xfId="5" applyFont="1" applyFill="1" applyAlignment="1">
      <alignment horizontal="center" vertical="center"/>
    </xf>
    <xf numFmtId="0" fontId="78" fillId="8" borderId="0" xfId="5" applyFont="1" applyFill="1" applyAlignment="1">
      <alignment horizontal="center" vertical="center"/>
    </xf>
    <xf numFmtId="0" fontId="77" fillId="0" borderId="0" xfId="5" applyFont="1" applyAlignment="1">
      <alignment horizontal="center" vertical="center"/>
    </xf>
    <xf numFmtId="0" fontId="3" fillId="8" borderId="0" xfId="5" applyFont="1" applyFill="1" applyAlignment="1">
      <alignment vertical="center"/>
    </xf>
    <xf numFmtId="0" fontId="77" fillId="8" borderId="0" xfId="5" applyFont="1" applyFill="1" applyAlignment="1">
      <alignment vertical="center"/>
    </xf>
    <xf numFmtId="0" fontId="78" fillId="8" borderId="0" xfId="5" applyFont="1" applyFill="1" applyAlignment="1">
      <alignment vertical="center"/>
    </xf>
    <xf numFmtId="0" fontId="9" fillId="8" borderId="0" xfId="5" applyFont="1" applyFill="1" applyAlignment="1">
      <alignment vertical="center"/>
    </xf>
    <xf numFmtId="0" fontId="3" fillId="0" borderId="1" xfId="5" applyFont="1" applyBorder="1" applyAlignment="1">
      <alignment horizontal="center" vertical="center" wrapText="1"/>
    </xf>
    <xf numFmtId="0" fontId="3" fillId="12" borderId="0" xfId="5" applyFont="1" applyFill="1" applyAlignment="1">
      <alignment vertical="center"/>
    </xf>
    <xf numFmtId="0" fontId="9" fillId="0" borderId="0" xfId="5" applyFont="1" applyAlignment="1">
      <alignment vertical="center"/>
    </xf>
    <xf numFmtId="0" fontId="3" fillId="0" borderId="0" xfId="5" applyFont="1" applyAlignment="1">
      <alignment vertical="center"/>
    </xf>
    <xf numFmtId="0" fontId="78" fillId="0" borderId="0" xfId="5" applyFont="1" applyAlignment="1">
      <alignment vertical="center"/>
    </xf>
    <xf numFmtId="0" fontId="3" fillId="8" borderId="0" xfId="5" applyFont="1" applyFill="1" applyAlignment="1">
      <alignment horizontal="left" vertical="center"/>
    </xf>
    <xf numFmtId="0" fontId="9" fillId="12" borderId="0" xfId="5" applyFont="1" applyFill="1" applyAlignment="1">
      <alignment horizontal="left" vertical="center"/>
    </xf>
    <xf numFmtId="0" fontId="3" fillId="0" borderId="0" xfId="5" applyFont="1" applyAlignment="1">
      <alignment horizontal="left" vertical="center"/>
    </xf>
    <xf numFmtId="0" fontId="9" fillId="0" borderId="0" xfId="5" applyFont="1" applyAlignment="1">
      <alignment horizontal="left" vertical="center"/>
    </xf>
    <xf numFmtId="0" fontId="77" fillId="0" borderId="0" xfId="5" applyFont="1" applyAlignment="1">
      <alignment horizontal="left" vertical="center"/>
    </xf>
    <xf numFmtId="0" fontId="78" fillId="0" borderId="0" xfId="5" applyFont="1" applyAlignment="1">
      <alignment horizontal="left" vertical="center"/>
    </xf>
    <xf numFmtId="44" fontId="3" fillId="12" borderId="33" xfId="5" applyNumberFormat="1" applyFont="1" applyFill="1" applyBorder="1" applyAlignment="1">
      <alignment horizontal="right" vertical="center"/>
    </xf>
    <xf numFmtId="0" fontId="9" fillId="12" borderId="0" xfId="5" applyFont="1" applyFill="1" applyAlignment="1">
      <alignment horizontal="right" vertical="center"/>
    </xf>
    <xf numFmtId="0" fontId="3" fillId="12" borderId="0" xfId="5" applyFont="1" applyFill="1" applyAlignment="1">
      <alignment horizontal="left" vertical="center"/>
    </xf>
    <xf numFmtId="0" fontId="9" fillId="8" borderId="0" xfId="5" applyFont="1" applyFill="1" applyAlignment="1">
      <alignment horizontal="left" vertical="center" wrapText="1"/>
    </xf>
    <xf numFmtId="0" fontId="9" fillId="8" borderId="0" xfId="5" applyFont="1" applyFill="1" applyAlignment="1">
      <alignment horizontal="right" vertical="center"/>
    </xf>
    <xf numFmtId="0" fontId="9" fillId="8" borderId="0" xfId="5" applyFont="1" applyFill="1" applyAlignment="1">
      <alignment horizontal="left" vertical="center"/>
    </xf>
    <xf numFmtId="44" fontId="3" fillId="8" borderId="0" xfId="5" applyNumberFormat="1" applyFont="1" applyFill="1" applyAlignment="1">
      <alignment horizontal="right" vertical="center"/>
    </xf>
    <xf numFmtId="0" fontId="3" fillId="8" borderId="5" xfId="5" applyFont="1" applyFill="1" applyBorder="1" applyAlignment="1">
      <alignment horizontal="left" vertical="center"/>
    </xf>
    <xf numFmtId="44" fontId="3" fillId="8" borderId="1" xfId="5" applyNumberFormat="1" applyFont="1" applyFill="1" applyBorder="1" applyAlignment="1">
      <alignment horizontal="right" vertical="center"/>
    </xf>
    <xf numFmtId="0" fontId="77" fillId="12" borderId="0" xfId="5" applyFont="1" applyFill="1" applyAlignment="1">
      <alignment horizontal="left" vertical="center"/>
    </xf>
    <xf numFmtId="0" fontId="78" fillId="12" borderId="0" xfId="5" applyFont="1" applyFill="1" applyAlignment="1">
      <alignment horizontal="left" vertical="center"/>
    </xf>
    <xf numFmtId="44" fontId="3" fillId="8" borderId="1" xfId="1" applyFont="1" applyFill="1" applyBorder="1" applyAlignment="1" applyProtection="1">
      <alignment horizontal="right" vertical="center"/>
    </xf>
    <xf numFmtId="0" fontId="79" fillId="0" borderId="0" xfId="5" applyFont="1" applyAlignment="1">
      <alignment vertical="center"/>
    </xf>
    <xf numFmtId="0" fontId="3" fillId="0" borderId="0" xfId="5" applyFont="1" applyAlignment="1" applyProtection="1">
      <alignment vertical="center"/>
      <protection locked="0"/>
    </xf>
    <xf numFmtId="0" fontId="77" fillId="0" borderId="0" xfId="5" applyFont="1"/>
    <xf numFmtId="0" fontId="2" fillId="8" borderId="0" xfId="5" applyFont="1" applyFill="1" applyAlignment="1">
      <alignment horizontal="left" vertical="center"/>
    </xf>
    <xf numFmtId="0" fontId="2" fillId="0" borderId="0" xfId="5" applyFont="1" applyAlignment="1">
      <alignment horizontal="left" vertical="center"/>
    </xf>
    <xf numFmtId="0" fontId="3" fillId="8" borderId="0" xfId="5" applyFont="1" applyFill="1" applyAlignment="1">
      <alignment horizontal="center" vertical="center" wrapText="1"/>
    </xf>
    <xf numFmtId="0" fontId="3" fillId="8" borderId="36" xfId="5" applyFont="1" applyFill="1" applyBorder="1" applyAlignment="1">
      <alignment horizontal="center" vertical="center" wrapText="1"/>
    </xf>
    <xf numFmtId="0" fontId="3" fillId="8" borderId="1" xfId="5" applyFont="1" applyFill="1" applyBorder="1" applyAlignment="1">
      <alignment horizontal="center" vertical="center" wrapText="1"/>
    </xf>
    <xf numFmtId="0" fontId="3" fillId="8" borderId="37" xfId="5" applyFont="1" applyFill="1" applyBorder="1" applyAlignment="1">
      <alignment horizontal="center" vertical="center" wrapText="1"/>
    </xf>
    <xf numFmtId="0" fontId="3" fillId="6" borderId="38" xfId="5" applyFont="1" applyFill="1" applyBorder="1" applyAlignment="1">
      <alignment horizontal="center" vertical="center" wrapText="1"/>
    </xf>
    <xf numFmtId="0" fontId="3" fillId="6" borderId="1" xfId="5" applyFont="1" applyFill="1" applyBorder="1" applyAlignment="1">
      <alignment horizontal="center" vertical="center" wrapText="1"/>
    </xf>
    <xf numFmtId="0" fontId="3" fillId="6" borderId="37" xfId="5" applyFont="1" applyFill="1" applyBorder="1" applyAlignment="1">
      <alignment horizontal="center" vertical="center" wrapText="1"/>
    </xf>
    <xf numFmtId="0" fontId="3" fillId="0" borderId="39" xfId="5" applyFont="1" applyBorder="1" applyAlignment="1">
      <alignment horizontal="center" vertical="center"/>
    </xf>
    <xf numFmtId="1" fontId="3" fillId="0" borderId="32" xfId="5" applyNumberFormat="1" applyFont="1" applyBorder="1" applyAlignment="1">
      <alignment horizontal="center" vertical="center"/>
    </xf>
    <xf numFmtId="0" fontId="80" fillId="2" borderId="1" xfId="5" applyFont="1" applyFill="1" applyBorder="1" applyAlignment="1">
      <alignment horizontal="center" vertical="center" wrapText="1"/>
    </xf>
    <xf numFmtId="0" fontId="81" fillId="0" borderId="0" xfId="5" applyFont="1"/>
    <xf numFmtId="0" fontId="2" fillId="0" borderId="0" xfId="5" applyFont="1" applyAlignment="1">
      <alignment horizontal="left"/>
    </xf>
    <xf numFmtId="0" fontId="77" fillId="0" borderId="0" xfId="5" applyFont="1" applyAlignment="1">
      <alignment horizontal="left"/>
    </xf>
    <xf numFmtId="0" fontId="82" fillId="0" borderId="0" xfId="5" applyFont="1" applyAlignment="1">
      <alignment horizontal="centerContinuous"/>
    </xf>
    <xf numFmtId="0" fontId="3" fillId="0" borderId="44" xfId="5" applyFont="1" applyBorder="1" applyAlignment="1">
      <alignment horizontal="center" vertical="center"/>
    </xf>
    <xf numFmtId="1" fontId="3" fillId="0" borderId="45" xfId="5" applyNumberFormat="1" applyFont="1" applyBorder="1" applyAlignment="1">
      <alignment horizontal="center" vertical="center"/>
    </xf>
    <xf numFmtId="44" fontId="9" fillId="6" borderId="45" xfId="5" applyNumberFormat="1" applyFont="1" applyFill="1" applyBorder="1" applyAlignment="1">
      <alignment horizontal="left" vertical="center"/>
    </xf>
    <xf numFmtId="0" fontId="9" fillId="0" borderId="0" xfId="5" applyFont="1"/>
    <xf numFmtId="0" fontId="81" fillId="0" borderId="0" xfId="5" applyFont="1" applyAlignment="1">
      <alignment horizontal="left"/>
    </xf>
    <xf numFmtId="0" fontId="82" fillId="0" borderId="0" xfId="5" applyFont="1"/>
    <xf numFmtId="0" fontId="78" fillId="0" borderId="0" xfId="5" applyFont="1"/>
    <xf numFmtId="7" fontId="78" fillId="0" borderId="0" xfId="5" applyNumberFormat="1" applyFont="1" applyAlignment="1">
      <alignment horizontal="centerContinuous"/>
    </xf>
    <xf numFmtId="7" fontId="77" fillId="0" borderId="0" xfId="5" applyNumberFormat="1" applyFont="1" applyAlignment="1">
      <alignment horizontal="centerContinuous"/>
    </xf>
    <xf numFmtId="0" fontId="2" fillId="0" borderId="0" xfId="5" applyFont="1"/>
    <xf numFmtId="0" fontId="2" fillId="0" borderId="0" xfId="5" applyFont="1" applyAlignment="1">
      <alignment horizontal="left" vertical="center" wrapText="1"/>
    </xf>
    <xf numFmtId="0" fontId="4" fillId="0" borderId="0" xfId="5" applyFont="1"/>
    <xf numFmtId="0" fontId="4" fillId="0" borderId="0" xfId="5" applyFont="1" applyAlignment="1">
      <alignment horizontal="left"/>
    </xf>
    <xf numFmtId="0" fontId="4" fillId="0" borderId="0" xfId="5" applyFont="1" applyAlignment="1">
      <alignment horizontal="centerContinuous"/>
    </xf>
    <xf numFmtId="0" fontId="77" fillId="0" borderId="0" xfId="5" applyFont="1" applyAlignment="1">
      <alignment horizontal="centerContinuous"/>
    </xf>
    <xf numFmtId="0" fontId="4" fillId="0" borderId="0" xfId="5" applyFont="1" applyAlignment="1">
      <alignment horizontal="left" wrapText="1"/>
    </xf>
    <xf numFmtId="10" fontId="4" fillId="0" borderId="0" xfId="5" applyNumberFormat="1" applyFont="1" applyAlignment="1">
      <alignment horizontal="center"/>
    </xf>
    <xf numFmtId="0" fontId="78" fillId="0" borderId="0" xfId="5" applyFont="1" applyAlignment="1">
      <alignment horizontal="centerContinuous"/>
    </xf>
    <xf numFmtId="10" fontId="78" fillId="0" borderId="0" xfId="5" applyNumberFormat="1" applyFont="1" applyAlignment="1">
      <alignment horizontal="center"/>
    </xf>
    <xf numFmtId="0" fontId="77" fillId="0" borderId="0" xfId="5" applyFont="1" applyAlignment="1">
      <alignment wrapText="1"/>
    </xf>
    <xf numFmtId="49" fontId="77" fillId="8" borderId="0" xfId="5" applyNumberFormat="1" applyFont="1" applyFill="1" applyAlignment="1">
      <alignment horizontal="center" vertical="center"/>
    </xf>
    <xf numFmtId="0" fontId="9" fillId="8" borderId="9" xfId="5" applyFont="1" applyFill="1" applyBorder="1" applyAlignment="1">
      <alignment vertical="center"/>
    </xf>
    <xf numFmtId="0" fontId="9" fillId="8" borderId="10" xfId="5" applyFont="1" applyFill="1" applyBorder="1" applyAlignment="1">
      <alignment vertical="center"/>
    </xf>
    <xf numFmtId="0" fontId="9" fillId="8" borderId="12" xfId="5" applyFont="1" applyFill="1" applyBorder="1" applyAlignment="1">
      <alignment vertical="center"/>
    </xf>
    <xf numFmtId="0" fontId="9" fillId="8" borderId="4" xfId="5" applyFont="1" applyFill="1" applyBorder="1" applyAlignment="1">
      <alignment vertical="center"/>
    </xf>
    <xf numFmtId="0" fontId="9" fillId="8" borderId="13" xfId="5" applyFont="1" applyFill="1" applyBorder="1" applyAlignment="1">
      <alignment vertical="center"/>
    </xf>
    <xf numFmtId="0" fontId="9" fillId="8" borderId="5" xfId="5" applyFont="1" applyFill="1" applyBorder="1" applyAlignment="1">
      <alignment horizontal="left" vertical="center"/>
    </xf>
    <xf numFmtId="164" fontId="3" fillId="10" borderId="5" xfId="5" applyNumberFormat="1" applyFont="1" applyFill="1" applyBorder="1" applyAlignment="1">
      <alignment horizontal="center" vertical="center"/>
    </xf>
    <xf numFmtId="164" fontId="3" fillId="10" borderId="1" xfId="5" applyNumberFormat="1" applyFont="1" applyFill="1" applyBorder="1" applyAlignment="1">
      <alignment vertical="center"/>
    </xf>
    <xf numFmtId="164" fontId="3" fillId="10" borderId="1" xfId="5" applyNumberFormat="1" applyFont="1" applyFill="1" applyBorder="1" applyAlignment="1">
      <alignment horizontal="right" vertical="center"/>
    </xf>
    <xf numFmtId="0" fontId="3" fillId="8" borderId="5" xfId="5" applyFont="1" applyFill="1" applyBorder="1" applyAlignment="1">
      <alignment vertical="center"/>
    </xf>
    <xf numFmtId="9" fontId="3" fillId="10" borderId="1" xfId="4" applyFont="1" applyFill="1" applyBorder="1" applyAlignment="1" applyProtection="1">
      <alignment horizontal="right" vertical="center"/>
    </xf>
    <xf numFmtId="0" fontId="9" fillId="8" borderId="8" xfId="5" applyFont="1" applyFill="1" applyBorder="1" applyAlignment="1">
      <alignment vertical="center"/>
    </xf>
    <xf numFmtId="44" fontId="9" fillId="6" borderId="5" xfId="5" applyNumberFormat="1" applyFont="1" applyFill="1" applyBorder="1" applyAlignment="1">
      <alignment vertical="center"/>
    </xf>
    <xf numFmtId="164" fontId="9" fillId="6" borderId="7" xfId="5" applyNumberFormat="1" applyFont="1" applyFill="1" applyBorder="1" applyAlignment="1">
      <alignment vertical="center"/>
    </xf>
    <xf numFmtId="164" fontId="9" fillId="6" borderId="6" xfId="5" applyNumberFormat="1" applyFont="1" applyFill="1" applyBorder="1" applyAlignment="1">
      <alignment vertical="center"/>
    </xf>
    <xf numFmtId="49" fontId="77" fillId="8" borderId="0" xfId="5" applyNumberFormat="1" applyFont="1" applyFill="1" applyAlignment="1">
      <alignment horizontal="left" vertical="center"/>
    </xf>
    <xf numFmtId="164" fontId="9" fillId="0" borderId="6" xfId="5" applyNumberFormat="1" applyFont="1" applyBorder="1" applyAlignment="1">
      <alignment horizontal="right" vertical="center"/>
    </xf>
    <xf numFmtId="164" fontId="3" fillId="0" borderId="1" xfId="5" applyNumberFormat="1" applyFont="1" applyBorder="1" applyAlignment="1">
      <alignment horizontal="center" vertical="center"/>
    </xf>
    <xf numFmtId="164" fontId="9" fillId="0" borderId="0" xfId="5" applyNumberFormat="1" applyFont="1" applyAlignment="1">
      <alignment horizontal="left" vertical="center"/>
    </xf>
    <xf numFmtId="164" fontId="3" fillId="10" borderId="33" xfId="6" applyNumberFormat="1" applyFont="1" applyFill="1" applyBorder="1" applyAlignment="1" applyProtection="1">
      <alignment horizontal="right" vertical="center"/>
    </xf>
    <xf numFmtId="164" fontId="3" fillId="10" borderId="1" xfId="6" applyNumberFormat="1" applyFont="1" applyFill="1" applyBorder="1" applyAlignment="1" applyProtection="1">
      <alignment horizontal="right" vertical="center"/>
    </xf>
    <xf numFmtId="164" fontId="3" fillId="10" borderId="33" xfId="5" applyNumberFormat="1" applyFont="1" applyFill="1" applyBorder="1" applyAlignment="1">
      <alignment horizontal="right" vertical="center"/>
    </xf>
    <xf numFmtId="7" fontId="9" fillId="8" borderId="9" xfId="5" applyNumberFormat="1" applyFont="1" applyFill="1" applyBorder="1" applyAlignment="1">
      <alignment horizontal="left" vertical="center"/>
    </xf>
    <xf numFmtId="9" fontId="3" fillId="10" borderId="4" xfId="7" applyFont="1" applyFill="1" applyBorder="1" applyAlignment="1" applyProtection="1">
      <alignment horizontal="center" vertical="center"/>
    </xf>
    <xf numFmtId="9" fontId="3" fillId="10" borderId="7" xfId="7" applyFont="1" applyFill="1" applyBorder="1" applyAlignment="1" applyProtection="1">
      <alignment horizontal="center" vertical="center"/>
    </xf>
    <xf numFmtId="44" fontId="9" fillId="8" borderId="0" xfId="5" applyNumberFormat="1" applyFont="1" applyFill="1" applyAlignment="1">
      <alignment horizontal="left" vertical="center"/>
    </xf>
    <xf numFmtId="49" fontId="77" fillId="8" borderId="0" xfId="5" applyNumberFormat="1" applyFont="1" applyFill="1" applyAlignment="1">
      <alignment horizontal="right" vertical="center"/>
    </xf>
    <xf numFmtId="49" fontId="78" fillId="8" borderId="0" xfId="5" applyNumberFormat="1" applyFont="1" applyFill="1" applyAlignment="1">
      <alignment horizontal="center" vertical="center"/>
    </xf>
    <xf numFmtId="49" fontId="78" fillId="0" borderId="0" xfId="5" applyNumberFormat="1" applyFont="1" applyAlignment="1">
      <alignment horizontal="center" vertical="center"/>
    </xf>
    <xf numFmtId="49" fontId="77" fillId="0" borderId="0" xfId="5" applyNumberFormat="1" applyFont="1" applyAlignment="1">
      <alignment horizontal="center" vertical="center"/>
    </xf>
    <xf numFmtId="0" fontId="80" fillId="10" borderId="1" xfId="6" applyNumberFormat="1" applyFont="1" applyFill="1" applyBorder="1" applyAlignment="1" applyProtection="1">
      <alignment horizontal="left" vertical="center"/>
    </xf>
    <xf numFmtId="0" fontId="80" fillId="10" borderId="5" xfId="6" applyNumberFormat="1" applyFont="1" applyFill="1" applyBorder="1" applyAlignment="1" applyProtection="1">
      <alignment horizontal="left" vertical="center"/>
    </xf>
    <xf numFmtId="0" fontId="80" fillId="10" borderId="7" xfId="6" applyNumberFormat="1" applyFont="1" applyFill="1" applyBorder="1" applyAlignment="1" applyProtection="1">
      <alignment horizontal="left" vertical="center"/>
    </xf>
    <xf numFmtId="0" fontId="80" fillId="8" borderId="0" xfId="5" applyFont="1" applyFill="1" applyAlignment="1">
      <alignment vertical="center"/>
    </xf>
    <xf numFmtId="0" fontId="80" fillId="0" borderId="0" xfId="5" applyFont="1" applyAlignment="1">
      <alignment vertical="center"/>
    </xf>
    <xf numFmtId="1" fontId="80" fillId="2" borderId="1" xfId="5" applyNumberFormat="1" applyFont="1" applyFill="1" applyBorder="1" applyAlignment="1">
      <alignment horizontal="center" vertical="center"/>
    </xf>
    <xf numFmtId="2" fontId="80" fillId="8" borderId="1" xfId="5" applyNumberFormat="1" applyFont="1" applyFill="1" applyBorder="1" applyAlignment="1">
      <alignment horizontal="right" vertical="center"/>
    </xf>
    <xf numFmtId="2" fontId="80" fillId="0" borderId="0" xfId="5" applyNumberFormat="1" applyFont="1" applyAlignment="1">
      <alignment vertical="center"/>
    </xf>
    <xf numFmtId="0" fontId="80" fillId="13" borderId="0" xfId="5" applyFont="1" applyFill="1" applyAlignment="1">
      <alignment vertical="center"/>
    </xf>
    <xf numFmtId="165" fontId="80" fillId="0" borderId="1" xfId="6" applyNumberFormat="1" applyFont="1" applyFill="1" applyBorder="1" applyAlignment="1" applyProtection="1">
      <alignment vertical="center"/>
    </xf>
    <xf numFmtId="0" fontId="25" fillId="0" borderId="1" xfId="0" applyFont="1" applyBorder="1" applyAlignment="1">
      <alignment horizontal="center" vertical="center" wrapText="1"/>
    </xf>
    <xf numFmtId="0" fontId="20" fillId="0" borderId="0" xfId="0" applyFont="1" applyAlignment="1">
      <alignment horizontal="left" vertical="center" wrapText="1"/>
    </xf>
    <xf numFmtId="0" fontId="50" fillId="10" borderId="1" xfId="0" applyFont="1" applyFill="1" applyBorder="1" applyAlignment="1">
      <alignment horizontal="center" vertical="center"/>
    </xf>
    <xf numFmtId="0" fontId="57" fillId="0" borderId="0" xfId="0" applyFont="1"/>
    <xf numFmtId="0" fontId="59" fillId="0" borderId="0" xfId="0" applyFont="1"/>
    <xf numFmtId="0" fontId="89" fillId="0" borderId="0" xfId="0" applyFont="1" applyAlignment="1">
      <alignment horizontal="center"/>
    </xf>
    <xf numFmtId="0" fontId="89" fillId="0" borderId="4" xfId="0" applyFont="1" applyBorder="1" applyAlignment="1">
      <alignment horizontal="center"/>
    </xf>
    <xf numFmtId="0" fontId="90" fillId="8" borderId="1" xfId="0" applyFont="1" applyFill="1" applyBorder="1" applyAlignment="1">
      <alignment horizontal="center" vertical="center" wrapText="1"/>
    </xf>
    <xf numFmtId="0" fontId="89" fillId="0" borderId="1" xfId="0" applyFont="1" applyBorder="1" applyAlignment="1">
      <alignment horizontal="center"/>
    </xf>
    <xf numFmtId="0" fontId="50" fillId="0" borderId="14" xfId="0" applyFont="1" applyBorder="1" applyAlignment="1">
      <alignment horizontal="center" vertical="center"/>
    </xf>
    <xf numFmtId="14" fontId="3" fillId="0" borderId="0" xfId="0" applyNumberFormat="1" applyFont="1" applyAlignment="1">
      <alignment horizontal="center" vertical="center"/>
    </xf>
    <xf numFmtId="0" fontId="29" fillId="0" borderId="0" xfId="2" applyFill="1" applyProtection="1"/>
    <xf numFmtId="44" fontId="3" fillId="8" borderId="2" xfId="0" applyNumberFormat="1" applyFont="1" applyFill="1" applyBorder="1" applyAlignment="1">
      <alignment horizontal="center" vertical="center"/>
    </xf>
    <xf numFmtId="0" fontId="12" fillId="0" borderId="0" xfId="0" applyFont="1" applyAlignment="1">
      <alignment vertical="center" wrapText="1"/>
    </xf>
    <xf numFmtId="0" fontId="4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7" fillId="0" borderId="0" xfId="0" applyFont="1" applyAlignment="1">
      <alignment vertical="center"/>
    </xf>
    <xf numFmtId="0" fontId="22" fillId="0" borderId="0" xfId="0" applyFont="1"/>
    <xf numFmtId="0" fontId="3" fillId="2" borderId="1" xfId="0" applyFont="1" applyFill="1" applyBorder="1" applyAlignment="1" applyProtection="1">
      <alignment horizontal="center" vertical="center" wrapText="1"/>
      <protection locked="0"/>
    </xf>
    <xf numFmtId="0" fontId="57" fillId="8" borderId="2" xfId="0" applyFont="1" applyFill="1" applyBorder="1" applyAlignment="1">
      <alignment horizontal="center" vertical="center" wrapText="1"/>
    </xf>
    <xf numFmtId="0" fontId="89" fillId="0" borderId="2" xfId="0" applyFont="1" applyBorder="1"/>
    <xf numFmtId="0" fontId="89" fillId="0" borderId="14" xfId="0" applyFont="1" applyBorder="1"/>
    <xf numFmtId="0" fontId="57" fillId="8" borderId="14" xfId="0" applyFont="1" applyFill="1" applyBorder="1" applyAlignment="1">
      <alignmen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91" fillId="0" borderId="1" xfId="0" applyFont="1" applyBorder="1" applyAlignment="1">
      <alignment horizontal="center" vertical="center"/>
    </xf>
    <xf numFmtId="0" fontId="89" fillId="0" borderId="0" xfId="0" applyFont="1"/>
    <xf numFmtId="0" fontId="12" fillId="0" borderId="0" xfId="0" applyFont="1" applyAlignment="1">
      <alignment horizontal="left"/>
    </xf>
    <xf numFmtId="0" fontId="24" fillId="0" borderId="0" xfId="0" applyFont="1"/>
    <xf numFmtId="2" fontId="27" fillId="0" borderId="1" xfId="0" applyNumberFormat="1" applyFont="1" applyBorder="1" applyAlignment="1">
      <alignment horizontal="center" vertical="center"/>
    </xf>
    <xf numFmtId="2" fontId="27" fillId="8" borderId="1" xfId="0" applyNumberFormat="1" applyFont="1" applyFill="1" applyBorder="1" applyAlignment="1">
      <alignment horizontal="center" vertical="center"/>
    </xf>
    <xf numFmtId="0" fontId="24" fillId="8" borderId="0" xfId="0" applyFont="1" applyFill="1"/>
    <xf numFmtId="2" fontId="3" fillId="0" borderId="1" xfId="0" applyNumberFormat="1" applyFont="1" applyBorder="1" applyAlignment="1">
      <alignment horizontal="center" vertical="center"/>
    </xf>
    <xf numFmtId="0" fontId="26" fillId="0" borderId="0" xfId="0" applyFont="1"/>
    <xf numFmtId="0" fontId="25" fillId="0" borderId="5" xfId="0" applyFont="1" applyBorder="1" applyAlignment="1">
      <alignment horizontal="left" vertical="center"/>
    </xf>
    <xf numFmtId="0" fontId="25" fillId="0" borderId="7" xfId="0" applyFont="1" applyBorder="1" applyAlignment="1">
      <alignment horizontal="left" vertical="center"/>
    </xf>
    <xf numFmtId="0" fontId="25" fillId="0" borderId="6" xfId="0" applyFont="1" applyBorder="1" applyAlignment="1">
      <alignment horizontal="left" vertical="center"/>
    </xf>
    <xf numFmtId="0" fontId="27" fillId="0" borderId="14" xfId="0" applyFont="1" applyBorder="1" applyAlignment="1">
      <alignment horizontal="center" vertical="center"/>
    </xf>
    <xf numFmtId="0" fontId="27" fillId="0" borderId="1" xfId="0" applyFont="1" applyBorder="1" applyAlignment="1">
      <alignment horizontal="center" vertical="center"/>
    </xf>
    <xf numFmtId="2" fontId="27" fillId="0" borderId="14" xfId="0" applyNumberFormat="1" applyFont="1" applyBorder="1" applyAlignment="1">
      <alignment horizontal="center" vertical="center"/>
    </xf>
    <xf numFmtId="0" fontId="25" fillId="0" borderId="0" xfId="0" applyFont="1" applyAlignment="1">
      <alignment horizontal="left" vertical="center" wrapText="1"/>
    </xf>
    <xf numFmtId="0" fontId="27" fillId="3" borderId="1" xfId="0" applyFont="1" applyFill="1" applyBorder="1" applyAlignment="1" applyProtection="1">
      <alignment horizontal="center" vertical="center" wrapText="1"/>
      <protection locked="0"/>
    </xf>
    <xf numFmtId="14" fontId="27" fillId="3" borderId="1" xfId="0" applyNumberFormat="1" applyFont="1" applyFill="1" applyBorder="1" applyAlignment="1" applyProtection="1">
      <alignment horizontal="center" vertical="center" wrapText="1"/>
      <protection locked="0"/>
    </xf>
    <xf numFmtId="0" fontId="102" fillId="0" borderId="0" xfId="0" applyFont="1"/>
    <xf numFmtId="0" fontId="9" fillId="0" borderId="1" xfId="0" applyFont="1" applyBorder="1" applyAlignment="1">
      <alignment vertical="center" wrapText="1"/>
    </xf>
    <xf numFmtId="0" fontId="3" fillId="3" borderId="5" xfId="0" applyFont="1" applyFill="1" applyBorder="1" applyAlignment="1" applyProtection="1">
      <alignment horizontal="center" vertical="center" wrapText="1"/>
      <protection locked="0"/>
    </xf>
    <xf numFmtId="0" fontId="27" fillId="0" borderId="5" xfId="0" applyFont="1" applyBorder="1" applyAlignment="1">
      <alignment horizontal="left" vertical="center"/>
    </xf>
    <xf numFmtId="0" fontId="5" fillId="0" borderId="0" xfId="0" applyFont="1"/>
    <xf numFmtId="0" fontId="5" fillId="0" borderId="0" xfId="0" applyFont="1" applyAlignment="1">
      <alignment vertical="center" wrapText="1"/>
    </xf>
    <xf numFmtId="0" fontId="9" fillId="8" borderId="5" xfId="0" applyFont="1" applyFill="1" applyBorder="1" applyAlignment="1" applyProtection="1">
      <alignment vertical="center" wrapText="1"/>
      <protection locked="0"/>
    </xf>
    <xf numFmtId="0" fontId="9" fillId="8" borderId="7" xfId="0" applyFont="1" applyFill="1" applyBorder="1" applyAlignment="1" applyProtection="1">
      <alignment vertical="center" wrapText="1"/>
      <protection locked="0"/>
    </xf>
    <xf numFmtId="0" fontId="9" fillId="8" borderId="6" xfId="0" applyFont="1" applyFill="1" applyBorder="1" applyAlignment="1" applyProtection="1">
      <alignment vertical="center" wrapText="1"/>
      <protection locked="0"/>
    </xf>
    <xf numFmtId="0" fontId="3" fillId="3" borderId="1" xfId="0" applyFont="1" applyFill="1" applyBorder="1" applyAlignment="1" applyProtection="1">
      <alignment vertical="center" wrapText="1"/>
      <protection locked="0"/>
    </xf>
    <xf numFmtId="164" fontId="10" fillId="0" borderId="0" xfId="1" applyNumberFormat="1" applyFont="1" applyFill="1" applyBorder="1" applyAlignment="1">
      <alignment horizontal="center" vertical="center" wrapText="1"/>
    </xf>
    <xf numFmtId="0" fontId="5" fillId="0" borderId="0" xfId="0" applyFont="1" applyAlignment="1">
      <alignment horizontal="center" vertical="center"/>
    </xf>
    <xf numFmtId="164" fontId="5" fillId="0" borderId="0" xfId="1" applyNumberFormat="1" applyFont="1" applyFill="1" applyBorder="1"/>
    <xf numFmtId="164" fontId="5" fillId="0" borderId="0" xfId="1" applyNumberFormat="1" applyFont="1" applyFill="1" applyBorder="1" applyAlignment="1">
      <alignment horizontal="center" vertical="center" wrapText="1"/>
    </xf>
    <xf numFmtId="0" fontId="5" fillId="0" borderId="0" xfId="0" applyFont="1" applyAlignment="1">
      <alignment horizontal="left" vertical="center"/>
    </xf>
    <xf numFmtId="0" fontId="86" fillId="0" borderId="0" xfId="5" applyFont="1" applyAlignment="1">
      <alignment horizontal="center" vertical="center"/>
    </xf>
    <xf numFmtId="44" fontId="3" fillId="3" borderId="1" xfId="1" applyFont="1" applyFill="1" applyBorder="1" applyAlignment="1" applyProtection="1">
      <alignment horizontal="center" vertical="center"/>
    </xf>
    <xf numFmtId="0" fontId="3" fillId="0" borderId="0" xfId="0" applyFont="1" applyAlignment="1">
      <alignment horizontal="left"/>
    </xf>
    <xf numFmtId="0" fontId="14" fillId="0" borderId="0" xfId="0" applyFont="1" applyAlignment="1">
      <alignment horizontal="center" vertical="center" wrapText="1"/>
    </xf>
    <xf numFmtId="0" fontId="15" fillId="0" borderId="0" xfId="0" applyFont="1" applyAlignment="1">
      <alignment horizontal="center" vertical="center" wrapText="1"/>
    </xf>
    <xf numFmtId="0" fontId="2" fillId="0" borderId="0" xfId="0" applyFont="1"/>
    <xf numFmtId="0" fontId="2" fillId="0" borderId="0" xfId="0" applyFont="1" applyAlignment="1">
      <alignment horizontal="left"/>
    </xf>
    <xf numFmtId="0" fontId="2" fillId="0" borderId="0" xfId="0" applyFont="1" applyAlignment="1">
      <alignment horizontal="center"/>
    </xf>
    <xf numFmtId="0" fontId="8" fillId="0" borderId="0" xfId="0" applyFont="1" applyAlignment="1">
      <alignment horizontal="center" vertical="center" wrapText="1"/>
    </xf>
    <xf numFmtId="0" fontId="3" fillId="0" borderId="0" xfId="0" applyFont="1"/>
    <xf numFmtId="0" fontId="3" fillId="0" borderId="0" xfId="0" applyFont="1" applyAlignment="1">
      <alignment horizontal="center"/>
    </xf>
    <xf numFmtId="0" fontId="3" fillId="0" borderId="0" xfId="0" applyFont="1" applyAlignment="1">
      <alignment horizontal="center" vertical="center"/>
    </xf>
    <xf numFmtId="0" fontId="8" fillId="0" borderId="0" xfId="0" applyFont="1" applyAlignment="1">
      <alignment horizontal="center" vertical="center"/>
    </xf>
    <xf numFmtId="0" fontId="5" fillId="0" borderId="0" xfId="0" applyFont="1" applyAlignment="1">
      <alignment horizontal="left" vertical="center" wrapText="1"/>
    </xf>
    <xf numFmtId="164" fontId="3" fillId="2" borderId="5" xfId="0" applyNumberFormat="1" applyFont="1" applyFill="1" applyBorder="1" applyAlignment="1">
      <alignment horizontal="center" vertical="center" wrapText="1"/>
    </xf>
    <xf numFmtId="164" fontId="3" fillId="2" borderId="6" xfId="0" applyNumberFormat="1" applyFont="1" applyFill="1" applyBorder="1" applyAlignment="1">
      <alignment horizontal="center" vertical="center" wrapText="1"/>
    </xf>
    <xf numFmtId="0" fontId="9" fillId="0" borderId="1" xfId="0" applyFont="1" applyBorder="1" applyAlignment="1">
      <alignment vertical="center" wrapText="1"/>
    </xf>
    <xf numFmtId="0" fontId="6" fillId="2" borderId="1" xfId="0" applyFont="1" applyFill="1" applyBorder="1" applyAlignment="1">
      <alignment horizontal="center" vertical="center"/>
    </xf>
    <xf numFmtId="0" fontId="9" fillId="0" borderId="1" xfId="0" applyFont="1" applyBorder="1" applyAlignment="1">
      <alignment horizontal="center" vertical="center" wrapText="1"/>
    </xf>
    <xf numFmtId="0" fontId="64" fillId="0" borderId="5" xfId="0" applyFont="1" applyBorder="1" applyAlignment="1">
      <alignment horizontal="center" vertical="center" wrapText="1"/>
    </xf>
    <xf numFmtId="0" fontId="9" fillId="0" borderId="7" xfId="0" applyFont="1" applyBorder="1" applyAlignment="1">
      <alignment horizontal="center" vertical="center" wrapText="1"/>
    </xf>
    <xf numFmtId="0" fontId="9" fillId="0" borderId="6" xfId="0" applyFont="1" applyBorder="1" applyAlignment="1">
      <alignment horizontal="center" vertical="center" wrapText="1"/>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7" fillId="0" borderId="6" xfId="0" applyFont="1" applyBorder="1" applyAlignment="1">
      <alignment horizontal="center" vertical="center"/>
    </xf>
    <xf numFmtId="0" fontId="12" fillId="0" borderId="0" xfId="0" applyFont="1" applyAlignment="1">
      <alignment horizontal="left" vertical="center" wrapText="1"/>
    </xf>
    <xf numFmtId="0" fontId="3" fillId="2" borderId="1" xfId="0" applyFont="1" applyFill="1" applyBorder="1" applyAlignment="1">
      <alignment vertical="center" wrapText="1"/>
    </xf>
    <xf numFmtId="0" fontId="3" fillId="2" borderId="1" xfId="0" applyFont="1" applyFill="1" applyBorder="1" applyAlignment="1">
      <alignment horizontal="center" vertical="center" wrapText="1"/>
    </xf>
    <xf numFmtId="14" fontId="9" fillId="0" borderId="1" xfId="0" applyNumberFormat="1" applyFont="1" applyBorder="1" applyAlignment="1">
      <alignment horizontal="center" vertical="center"/>
    </xf>
    <xf numFmtId="0" fontId="12" fillId="0" borderId="9" xfId="0" applyFont="1" applyBorder="1" applyAlignment="1">
      <alignment horizontal="left" vertical="center" wrapText="1"/>
    </xf>
    <xf numFmtId="14" fontId="25" fillId="0" borderId="1" xfId="0" applyNumberFormat="1" applyFont="1" applyBorder="1" applyAlignment="1">
      <alignment horizontal="center" vertical="center" wrapText="1"/>
    </xf>
    <xf numFmtId="14" fontId="9" fillId="0" borderId="1" xfId="0" applyNumberFormat="1" applyFont="1" applyBorder="1" applyAlignment="1">
      <alignment horizontal="center" vertical="center" wrapText="1"/>
    </xf>
    <xf numFmtId="0" fontId="9" fillId="0" borderId="1" xfId="0" applyFont="1" applyBorder="1" applyAlignment="1">
      <alignment horizontal="center" vertical="center"/>
    </xf>
    <xf numFmtId="0" fontId="27" fillId="0" borderId="1" xfId="0" applyFont="1" applyBorder="1" applyAlignment="1">
      <alignment vertical="center" wrapText="1"/>
    </xf>
    <xf numFmtId="0" fontId="53" fillId="0" borderId="0" xfId="0" applyFont="1" applyAlignment="1">
      <alignment horizontal="left" vertical="center"/>
    </xf>
    <xf numFmtId="0" fontId="28" fillId="0" borderId="0" xfId="0" applyFont="1" applyAlignment="1">
      <alignment horizontal="center" vertical="center"/>
    </xf>
    <xf numFmtId="0" fontId="53" fillId="0" borderId="0" xfId="0" applyFont="1" applyAlignment="1">
      <alignment horizontal="center" vertical="center"/>
    </xf>
    <xf numFmtId="0" fontId="9" fillId="0" borderId="0" xfId="0" applyFont="1" applyAlignment="1">
      <alignment vertical="center" wrapText="1"/>
    </xf>
    <xf numFmtId="0" fontId="9" fillId="0" borderId="0" xfId="0" applyFont="1" applyAlignment="1">
      <alignment horizontal="left" vertical="center" wrapText="1"/>
    </xf>
    <xf numFmtId="0" fontId="9" fillId="0" borderId="0" xfId="0" applyFont="1" applyAlignment="1">
      <alignment horizontal="center" vertical="center"/>
    </xf>
    <xf numFmtId="0" fontId="12" fillId="0" borderId="0" xfId="0" applyFont="1" applyAlignment="1">
      <alignment horizontal="left" vertical="center"/>
    </xf>
    <xf numFmtId="0" fontId="9" fillId="8" borderId="0" xfId="0" applyFont="1" applyFill="1" applyAlignment="1">
      <alignment vertical="center" wrapText="1"/>
    </xf>
    <xf numFmtId="0" fontId="6" fillId="2" borderId="0" xfId="0" applyFont="1" applyFill="1" applyAlignment="1">
      <alignment horizontal="center" vertical="center"/>
    </xf>
    <xf numFmtId="0" fontId="3" fillId="0" borderId="0" xfId="0" applyFont="1" applyAlignment="1">
      <alignment horizontal="left" vertical="center" wrapText="1"/>
    </xf>
    <xf numFmtId="0" fontId="45" fillId="9" borderId="0" xfId="0" applyFont="1" applyFill="1" applyAlignment="1">
      <alignment horizontal="left" vertical="center" wrapText="1"/>
    </xf>
    <xf numFmtId="0" fontId="46" fillId="9" borderId="0" xfId="0" applyFont="1" applyFill="1" applyAlignment="1">
      <alignment horizontal="left" vertical="center" wrapText="1"/>
    </xf>
    <xf numFmtId="0" fontId="32" fillId="0" borderId="0" xfId="3" applyFill="1" applyBorder="1" applyAlignment="1">
      <alignment horizontal="left" vertical="center" wrapText="1"/>
    </xf>
    <xf numFmtId="0" fontId="61" fillId="0" borderId="0" xfId="0" applyFont="1" applyAlignment="1">
      <alignment horizontal="left" vertical="center" wrapText="1"/>
    </xf>
    <xf numFmtId="0" fontId="60" fillId="3" borderId="2" xfId="3" applyFont="1" applyFill="1" applyBorder="1" applyAlignment="1" applyProtection="1">
      <alignment horizontal="left" vertical="center"/>
      <protection locked="0"/>
    </xf>
    <xf numFmtId="0" fontId="3" fillId="3" borderId="1" xfId="0" applyFont="1" applyFill="1" applyBorder="1" applyAlignment="1" applyProtection="1">
      <alignment horizontal="center" vertical="center" wrapText="1"/>
      <protection locked="0"/>
    </xf>
    <xf numFmtId="0" fontId="48" fillId="9" borderId="0" xfId="0" applyFont="1" applyFill="1" applyAlignment="1">
      <alignment horizontal="center" vertical="center"/>
    </xf>
    <xf numFmtId="0" fontId="3" fillId="2" borderId="1" xfId="0" applyFont="1" applyFill="1" applyBorder="1" applyAlignment="1">
      <alignment horizontal="left" vertical="center" wrapText="1"/>
    </xf>
    <xf numFmtId="0" fontId="9" fillId="0" borderId="0" xfId="0" applyFont="1" applyAlignment="1">
      <alignment horizontal="left" vertical="top" wrapText="1"/>
    </xf>
    <xf numFmtId="0" fontId="3" fillId="3" borderId="1" xfId="0" applyFont="1" applyFill="1" applyBorder="1" applyAlignment="1" applyProtection="1">
      <alignment horizontal="center" vertical="center"/>
      <protection locked="0"/>
    </xf>
    <xf numFmtId="0" fontId="3" fillId="3" borderId="0" xfId="0" applyFont="1" applyFill="1" applyAlignment="1" applyProtection="1">
      <alignment horizontal="left" vertical="center"/>
      <protection locked="0"/>
    </xf>
    <xf numFmtId="14" fontId="3" fillId="3" borderId="0" xfId="0" applyNumberFormat="1" applyFont="1" applyFill="1" applyAlignment="1" applyProtection="1">
      <alignment horizontal="center" vertical="center"/>
      <protection locked="0"/>
    </xf>
    <xf numFmtId="0" fontId="3" fillId="0" borderId="0" xfId="0" applyFont="1" applyAlignment="1">
      <alignment horizontal="left" vertical="center"/>
    </xf>
    <xf numFmtId="0" fontId="10" fillId="4" borderId="1" xfId="0" applyFont="1" applyFill="1" applyBorder="1" applyAlignment="1">
      <alignment horizontal="center" vertical="center" wrapText="1"/>
    </xf>
    <xf numFmtId="0" fontId="9" fillId="0" borderId="5" xfId="0" applyFont="1" applyBorder="1" applyAlignment="1">
      <alignment horizontal="left" vertical="center"/>
    </xf>
    <xf numFmtId="0" fontId="9" fillId="0" borderId="7" xfId="0" applyFont="1" applyBorder="1" applyAlignment="1">
      <alignment horizontal="left" vertical="center"/>
    </xf>
    <xf numFmtId="0" fontId="9" fillId="0" borderId="6" xfId="0" applyFont="1" applyBorder="1" applyAlignment="1">
      <alignment horizontal="left" vertical="center"/>
    </xf>
    <xf numFmtId="0" fontId="9" fillId="0" borderId="1" xfId="0" applyFont="1" applyBorder="1" applyAlignment="1">
      <alignment horizontal="left" vertical="center" wrapText="1"/>
    </xf>
    <xf numFmtId="0" fontId="66" fillId="8" borderId="5" xfId="0" applyFont="1" applyFill="1" applyBorder="1" applyAlignment="1" applyProtection="1">
      <alignment horizontal="left" vertical="center" wrapText="1"/>
      <protection locked="0"/>
    </xf>
    <xf numFmtId="0" fontId="20" fillId="8" borderId="7" xfId="0" applyFont="1" applyFill="1" applyBorder="1" applyAlignment="1" applyProtection="1">
      <alignment horizontal="left" vertical="center" wrapText="1"/>
      <protection locked="0"/>
    </xf>
    <xf numFmtId="0" fontId="20" fillId="8" borderId="6" xfId="0" applyFont="1" applyFill="1" applyBorder="1" applyAlignment="1" applyProtection="1">
      <alignment horizontal="left" vertical="center" wrapText="1"/>
      <protection locked="0"/>
    </xf>
    <xf numFmtId="0" fontId="67" fillId="3" borderId="12" xfId="0" applyFont="1" applyFill="1" applyBorder="1" applyAlignment="1" applyProtection="1">
      <alignment horizontal="left" vertical="center"/>
      <protection locked="0"/>
    </xf>
    <xf numFmtId="0" fontId="67" fillId="3" borderId="4" xfId="0" applyFont="1" applyFill="1" applyBorder="1" applyAlignment="1" applyProtection="1">
      <alignment horizontal="left" vertical="center"/>
      <protection locked="0"/>
    </xf>
    <xf numFmtId="0" fontId="67" fillId="3" borderId="22" xfId="0" applyFont="1" applyFill="1" applyBorder="1" applyAlignment="1" applyProtection="1">
      <alignment horizontal="left" vertical="center"/>
      <protection locked="0"/>
    </xf>
    <xf numFmtId="0" fontId="67" fillId="3" borderId="23" xfId="0" applyFont="1" applyFill="1" applyBorder="1" applyAlignment="1" applyProtection="1">
      <alignment horizontal="left" vertical="center"/>
      <protection locked="0"/>
    </xf>
    <xf numFmtId="0" fontId="67" fillId="3" borderId="24" xfId="0" applyFont="1" applyFill="1" applyBorder="1" applyAlignment="1" applyProtection="1">
      <alignment horizontal="left" vertical="center"/>
      <protection locked="0"/>
    </xf>
    <xf numFmtId="0" fontId="12" fillId="0" borderId="19"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21" xfId="0" applyFont="1" applyBorder="1" applyAlignment="1">
      <alignment horizontal="center" vertical="center" wrapText="1"/>
    </xf>
    <xf numFmtId="0" fontId="9" fillId="0" borderId="5" xfId="0" applyFont="1" applyBorder="1" applyAlignment="1">
      <alignment horizontal="left" vertical="center" wrapText="1"/>
    </xf>
    <xf numFmtId="0" fontId="9" fillId="0" borderId="7" xfId="0" applyFont="1" applyBorder="1" applyAlignment="1">
      <alignment horizontal="left" vertical="center" wrapText="1"/>
    </xf>
    <xf numFmtId="0" fontId="9" fillId="0" borderId="6" xfId="0" applyFont="1" applyBorder="1" applyAlignment="1">
      <alignment horizontal="left" vertical="center" wrapText="1"/>
    </xf>
    <xf numFmtId="0" fontId="25" fillId="0" borderId="14" xfId="0" applyFont="1" applyBorder="1" applyAlignment="1">
      <alignment horizontal="left" vertical="center" wrapText="1"/>
    </xf>
    <xf numFmtId="0" fontId="6" fillId="0" borderId="0" xfId="0" applyFont="1" applyAlignment="1">
      <alignment horizontal="center" vertical="center"/>
    </xf>
    <xf numFmtId="0" fontId="25" fillId="0" borderId="2" xfId="0" applyFont="1" applyBorder="1" applyAlignment="1">
      <alignment horizontal="left" vertical="center" wrapText="1"/>
    </xf>
    <xf numFmtId="0" fontId="25" fillId="0" borderId="1" xfId="0" applyFont="1" applyBorder="1" applyAlignment="1">
      <alignment horizontal="left" vertical="center" wrapText="1"/>
    </xf>
    <xf numFmtId="0" fontId="2" fillId="0" borderId="1" xfId="0" applyFont="1" applyBorder="1" applyAlignment="1">
      <alignment horizontal="center" vertical="center"/>
    </xf>
    <xf numFmtId="0" fontId="3" fillId="3" borderId="1" xfId="0" applyFont="1" applyFill="1" applyBorder="1" applyAlignment="1" applyProtection="1">
      <alignment horizontal="left" vertical="center"/>
      <protection locked="0"/>
    </xf>
    <xf numFmtId="0" fontId="48" fillId="0" borderId="0" xfId="0" applyFont="1" applyAlignment="1">
      <alignment horizontal="center" vertical="top"/>
    </xf>
    <xf numFmtId="0" fontId="3" fillId="0" borderId="0" xfId="0" applyFont="1" applyAlignment="1">
      <alignment horizontal="left" vertical="top" wrapText="1"/>
    </xf>
    <xf numFmtId="0" fontId="3" fillId="0" borderId="3" xfId="0" applyFont="1" applyBorder="1" applyAlignment="1">
      <alignment horizontal="left" vertical="center" wrapText="1"/>
    </xf>
    <xf numFmtId="0" fontId="3" fillId="0" borderId="11" xfId="0" applyFont="1" applyBorder="1" applyAlignment="1">
      <alignment horizontal="left" vertical="center" wrapText="1"/>
    </xf>
    <xf numFmtId="0" fontId="3" fillId="2" borderId="4" xfId="0" applyFont="1" applyFill="1" applyBorder="1" applyAlignment="1">
      <alignment horizontal="right" vertical="center"/>
    </xf>
    <xf numFmtId="0" fontId="3" fillId="2" borderId="13" xfId="0" applyFont="1" applyFill="1" applyBorder="1" applyAlignment="1">
      <alignment horizontal="right" vertical="center"/>
    </xf>
    <xf numFmtId="44" fontId="7" fillId="3" borderId="14" xfId="1" applyFont="1" applyFill="1" applyBorder="1" applyAlignment="1" applyProtection="1">
      <alignment vertical="center"/>
      <protection locked="0"/>
    </xf>
    <xf numFmtId="0" fontId="6" fillId="2" borderId="28" xfId="0" applyFont="1" applyFill="1" applyBorder="1" applyAlignment="1">
      <alignment horizontal="left" vertical="center"/>
    </xf>
    <xf numFmtId="0" fontId="6" fillId="2" borderId="31" xfId="0" applyFont="1" applyFill="1" applyBorder="1" applyAlignment="1">
      <alignment horizontal="left" vertical="center"/>
    </xf>
    <xf numFmtId="0" fontId="3" fillId="2" borderId="9" xfId="0" applyFont="1" applyFill="1" applyBorder="1" applyAlignment="1">
      <alignment horizontal="right" vertical="center"/>
    </xf>
    <xf numFmtId="0" fontId="3" fillId="2" borderId="10" xfId="0" applyFont="1" applyFill="1" applyBorder="1" applyAlignment="1">
      <alignment horizontal="right" vertical="center"/>
    </xf>
    <xf numFmtId="44" fontId="7" fillId="3" borderId="2" xfId="1" applyFont="1" applyFill="1" applyBorder="1" applyAlignment="1" applyProtection="1">
      <alignment vertical="center"/>
      <protection locked="0"/>
    </xf>
    <xf numFmtId="0" fontId="9" fillId="0" borderId="30" xfId="0" applyFont="1" applyBorder="1" applyAlignment="1">
      <alignment horizontal="left" vertical="center" wrapText="1"/>
    </xf>
    <xf numFmtId="0" fontId="9" fillId="3" borderId="0" xfId="0" applyFont="1" applyFill="1" applyAlignment="1" applyProtection="1">
      <alignment horizontal="center" vertical="top" wrapText="1"/>
      <protection locked="0"/>
    </xf>
    <xf numFmtId="0" fontId="9" fillId="0" borderId="11" xfId="0" applyFont="1" applyBorder="1" applyAlignment="1">
      <alignment horizontal="left" vertical="center" wrapText="1"/>
    </xf>
    <xf numFmtId="0" fontId="9" fillId="0" borderId="4" xfId="0" applyFont="1" applyBorder="1" applyAlignment="1">
      <alignment horizontal="left" vertical="center" wrapText="1"/>
    </xf>
    <xf numFmtId="0" fontId="9" fillId="0" borderId="13" xfId="0" applyFont="1" applyBorder="1" applyAlignment="1">
      <alignment horizontal="left" vertical="center" wrapText="1"/>
    </xf>
    <xf numFmtId="0" fontId="9" fillId="0" borderId="23" xfId="0" applyFont="1" applyBorder="1" applyAlignment="1">
      <alignment horizontal="left" vertical="center" wrapText="1"/>
    </xf>
    <xf numFmtId="0" fontId="9" fillId="0" borderId="24" xfId="0" applyFont="1" applyBorder="1" applyAlignment="1">
      <alignment horizontal="left" vertical="center" wrapText="1"/>
    </xf>
    <xf numFmtId="0" fontId="6" fillId="0" borderId="3" xfId="0" applyFont="1" applyBorder="1" applyAlignment="1">
      <alignment horizontal="center" vertical="center"/>
    </xf>
    <xf numFmtId="0" fontId="6" fillId="0" borderId="11" xfId="0" applyFont="1" applyBorder="1" applyAlignment="1">
      <alignment horizontal="center" vertical="center"/>
    </xf>
    <xf numFmtId="0" fontId="9" fillId="0" borderId="27" xfId="0" applyFont="1" applyBorder="1" applyAlignment="1">
      <alignment horizontal="left" vertical="center" wrapText="1"/>
    </xf>
    <xf numFmtId="0" fontId="9" fillId="0" borderId="28" xfId="0" applyFont="1" applyBorder="1" applyAlignment="1">
      <alignment horizontal="left" vertical="center" wrapText="1"/>
    </xf>
    <xf numFmtId="0" fontId="6" fillId="2" borderId="25" xfId="0" applyFont="1" applyFill="1" applyBorder="1" applyAlignment="1">
      <alignment horizontal="left" vertical="center"/>
    </xf>
    <xf numFmtId="44" fontId="7" fillId="3" borderId="12" xfId="1" applyFont="1" applyFill="1" applyBorder="1" applyAlignment="1" applyProtection="1">
      <alignment horizontal="center" vertical="center"/>
      <protection locked="0"/>
    </xf>
    <xf numFmtId="44" fontId="7" fillId="3" borderId="4" xfId="1" applyFont="1" applyFill="1" applyBorder="1" applyAlignment="1" applyProtection="1">
      <alignment horizontal="center" vertical="center"/>
      <protection locked="0"/>
    </xf>
    <xf numFmtId="44" fontId="7" fillId="3" borderId="13" xfId="1" applyFont="1" applyFill="1" applyBorder="1" applyAlignment="1" applyProtection="1">
      <alignment horizontal="center" vertical="center"/>
      <protection locked="0"/>
    </xf>
    <xf numFmtId="44" fontId="7" fillId="3" borderId="5" xfId="1" applyFont="1" applyFill="1" applyBorder="1" applyAlignment="1" applyProtection="1">
      <alignment horizontal="center" vertical="center"/>
      <protection locked="0"/>
    </xf>
    <xf numFmtId="44" fontId="7" fillId="3" borderId="7" xfId="1" applyFont="1" applyFill="1" applyBorder="1" applyAlignment="1" applyProtection="1">
      <alignment horizontal="center" vertical="center"/>
      <protection locked="0"/>
    </xf>
    <xf numFmtId="44" fontId="7" fillId="3" borderId="6" xfId="1" applyFont="1" applyFill="1" applyBorder="1" applyAlignment="1" applyProtection="1">
      <alignment horizontal="center" vertical="center"/>
      <protection locked="0"/>
    </xf>
    <xf numFmtId="0" fontId="3" fillId="2" borderId="7" xfId="0" applyFont="1" applyFill="1" applyBorder="1" applyAlignment="1">
      <alignment horizontal="right" vertical="center"/>
    </xf>
    <xf numFmtId="0" fontId="3" fillId="2" borderId="6" xfId="0" applyFont="1" applyFill="1" applyBorder="1" applyAlignment="1">
      <alignment horizontal="right" vertical="center"/>
    </xf>
    <xf numFmtId="0" fontId="11" fillId="0" borderId="3" xfId="0" applyFont="1" applyBorder="1" applyAlignment="1">
      <alignment horizontal="left" vertical="center" wrapText="1"/>
    </xf>
    <xf numFmtId="0" fontId="11" fillId="0" borderId="0" xfId="0" applyFont="1" applyAlignment="1">
      <alignment horizontal="left" vertical="center" wrapText="1"/>
    </xf>
    <xf numFmtId="0" fontId="11" fillId="0" borderId="11" xfId="0" applyFont="1" applyBorder="1" applyAlignment="1">
      <alignment horizontal="left"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44" fontId="7" fillId="3" borderId="8" xfId="1" applyFont="1" applyFill="1" applyBorder="1" applyAlignment="1" applyProtection="1">
      <alignment horizontal="center" vertical="center"/>
      <protection locked="0"/>
    </xf>
    <xf numFmtId="44" fontId="7" fillId="3" borderId="9" xfId="1" applyFont="1" applyFill="1" applyBorder="1" applyAlignment="1" applyProtection="1">
      <alignment horizontal="center" vertical="center"/>
      <protection locked="0"/>
    </xf>
    <xf numFmtId="44" fontId="7" fillId="3" borderId="10" xfId="1" applyFont="1" applyFill="1" applyBorder="1" applyAlignment="1" applyProtection="1">
      <alignment horizontal="center" vertical="center"/>
      <protection locked="0"/>
    </xf>
    <xf numFmtId="0" fontId="35" fillId="0" borderId="0" xfId="0" applyFont="1" applyAlignment="1">
      <alignment horizontal="center" vertical="center"/>
    </xf>
    <xf numFmtId="0" fontId="9" fillId="8" borderId="5" xfId="0" applyFont="1" applyFill="1" applyBorder="1" applyAlignment="1">
      <alignment horizontal="left" vertical="center" wrapText="1"/>
    </xf>
    <xf numFmtId="0" fontId="9" fillId="8" borderId="7" xfId="0" applyFont="1" applyFill="1" applyBorder="1" applyAlignment="1">
      <alignment horizontal="left" vertical="center" wrapText="1"/>
    </xf>
    <xf numFmtId="0" fontId="9" fillId="8" borderId="6" xfId="0" applyFont="1" applyFill="1" applyBorder="1" applyAlignment="1">
      <alignment horizontal="left" vertical="center" wrapText="1"/>
    </xf>
    <xf numFmtId="0" fontId="28" fillId="0" borderId="0" xfId="0" applyFont="1" applyAlignment="1">
      <alignment horizontal="left" vertical="center"/>
    </xf>
    <xf numFmtId="0" fontId="25" fillId="9" borderId="5" xfId="0" applyFont="1" applyFill="1" applyBorder="1" applyAlignment="1">
      <alignment horizontal="left" vertical="center" wrapText="1"/>
    </xf>
    <xf numFmtId="0" fontId="25" fillId="9" borderId="7" xfId="0" applyFont="1" applyFill="1" applyBorder="1" applyAlignment="1">
      <alignment horizontal="left" vertical="center" wrapText="1"/>
    </xf>
    <xf numFmtId="0" fontId="25" fillId="9" borderId="6" xfId="0" applyFont="1" applyFill="1" applyBorder="1" applyAlignment="1">
      <alignment horizontal="left" vertical="center" wrapText="1"/>
    </xf>
    <xf numFmtId="0" fontId="3" fillId="0" borderId="1" xfId="0" applyFont="1" applyBorder="1" applyAlignment="1">
      <alignment horizontal="left" vertical="center" wrapText="1"/>
    </xf>
    <xf numFmtId="0" fontId="21" fillId="0" borderId="1" xfId="0" applyFont="1" applyBorder="1" applyAlignment="1">
      <alignment horizontal="left" vertical="center" wrapText="1"/>
    </xf>
    <xf numFmtId="0" fontId="6" fillId="2" borderId="5"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6" xfId="0" applyFont="1" applyFill="1" applyBorder="1" applyAlignment="1">
      <alignment horizontal="center" vertical="center"/>
    </xf>
    <xf numFmtId="0" fontId="57" fillId="0" borderId="12" xfId="0" applyFont="1" applyBorder="1" applyAlignment="1">
      <alignment horizontal="center" vertical="center" wrapText="1"/>
    </xf>
    <xf numFmtId="0" fontId="57"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6" xfId="0" applyFont="1" applyBorder="1" applyAlignment="1">
      <alignment horizontal="center" vertical="center" wrapText="1"/>
    </xf>
    <xf numFmtId="0" fontId="6" fillId="0" borderId="1" xfId="0" applyFont="1" applyBorder="1" applyAlignment="1">
      <alignment horizontal="center" vertical="center"/>
    </xf>
    <xf numFmtId="0" fontId="9" fillId="2" borderId="5" xfId="0" applyFont="1" applyFill="1" applyBorder="1" applyAlignment="1">
      <alignment horizontal="left" vertical="center" wrapText="1"/>
    </xf>
    <xf numFmtId="0" fontId="9" fillId="2" borderId="7" xfId="0" applyFont="1" applyFill="1" applyBorder="1" applyAlignment="1">
      <alignment horizontal="left" vertical="center" wrapText="1"/>
    </xf>
    <xf numFmtId="0" fontId="9" fillId="2" borderId="6" xfId="0" applyFont="1" applyFill="1" applyBorder="1" applyAlignment="1">
      <alignment horizontal="left" vertical="center" wrapText="1"/>
    </xf>
    <xf numFmtId="0" fontId="25" fillId="0" borderId="5" xfId="0" applyFont="1" applyBorder="1" applyAlignment="1">
      <alignment horizontal="left" vertical="center" wrapText="1"/>
    </xf>
    <xf numFmtId="0" fontId="25" fillId="0" borderId="7" xfId="0" applyFont="1" applyBorder="1" applyAlignment="1">
      <alignment horizontal="left" vertical="center" wrapText="1"/>
    </xf>
    <xf numFmtId="0" fontId="25" fillId="0" borderId="6" xfId="0" applyFont="1" applyBorder="1" applyAlignment="1">
      <alignment horizontal="left" vertical="center" wrapText="1"/>
    </xf>
    <xf numFmtId="0" fontId="25" fillId="0" borderId="5" xfId="0" applyFont="1" applyBorder="1" applyAlignment="1">
      <alignment vertical="center" wrapText="1"/>
    </xf>
    <xf numFmtId="0" fontId="25" fillId="0" borderId="7" xfId="0" applyFont="1" applyBorder="1" applyAlignment="1">
      <alignment vertical="center" wrapText="1"/>
    </xf>
    <xf numFmtId="0" fontId="25" fillId="0" borderId="6" xfId="0" applyFont="1" applyBorder="1" applyAlignment="1">
      <alignment vertical="center" wrapText="1"/>
    </xf>
    <xf numFmtId="44" fontId="3" fillId="3" borderId="1" xfId="1" applyFont="1" applyFill="1" applyBorder="1" applyAlignment="1" applyProtection="1">
      <alignment horizontal="center" vertical="center" wrapText="1"/>
      <protection locked="0"/>
    </xf>
    <xf numFmtId="0" fontId="3" fillId="3" borderId="5" xfId="0" applyFont="1" applyFill="1" applyBorder="1" applyAlignment="1" applyProtection="1">
      <alignment horizontal="center" vertical="center" wrapText="1"/>
      <protection locked="0"/>
    </xf>
    <xf numFmtId="0" fontId="3" fillId="3" borderId="6" xfId="0" applyFont="1" applyFill="1" applyBorder="1" applyAlignment="1" applyProtection="1">
      <alignment horizontal="center" vertical="center" wrapText="1"/>
      <protection locked="0"/>
    </xf>
    <xf numFmtId="0" fontId="3" fillId="3" borderId="7" xfId="0" applyFont="1" applyFill="1" applyBorder="1" applyAlignment="1" applyProtection="1">
      <alignment horizontal="center" vertical="center" wrapText="1"/>
      <protection locked="0"/>
    </xf>
    <xf numFmtId="0" fontId="9" fillId="0" borderId="1" xfId="0" applyFont="1" applyBorder="1" applyAlignment="1" applyProtection="1">
      <alignment horizontal="left" vertical="center" wrapText="1"/>
      <protection locked="0"/>
    </xf>
    <xf numFmtId="0" fontId="6" fillId="2" borderId="5"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3" fillId="3" borderId="5" xfId="0" applyFont="1" applyFill="1" applyBorder="1" applyAlignment="1" applyProtection="1">
      <alignment horizontal="center" vertical="center"/>
      <protection locked="0"/>
    </xf>
    <xf numFmtId="0" fontId="3" fillId="3" borderId="7" xfId="0" applyFont="1" applyFill="1" applyBorder="1" applyAlignment="1" applyProtection="1">
      <alignment horizontal="center" vertical="center"/>
      <protection locked="0"/>
    </xf>
    <xf numFmtId="0" fontId="3" fillId="3" borderId="6" xfId="0" applyFont="1" applyFill="1" applyBorder="1" applyAlignment="1" applyProtection="1">
      <alignment horizontal="center" vertical="center"/>
      <protection locked="0"/>
    </xf>
    <xf numFmtId="0" fontId="3" fillId="3" borderId="5" xfId="0" applyFont="1" applyFill="1" applyBorder="1" applyAlignment="1" applyProtection="1">
      <alignment horizontal="left" vertical="center" wrapText="1"/>
      <protection locked="0"/>
    </xf>
    <xf numFmtId="0" fontId="3" fillId="3" borderId="7" xfId="0" applyFont="1" applyFill="1" applyBorder="1" applyAlignment="1" applyProtection="1">
      <alignment horizontal="left" vertical="center" wrapText="1"/>
      <protection locked="0"/>
    </xf>
    <xf numFmtId="0" fontId="3" fillId="3" borderId="6" xfId="0" applyFont="1" applyFill="1" applyBorder="1" applyAlignment="1" applyProtection="1">
      <alignment horizontal="left" vertical="center" wrapText="1"/>
      <protection locked="0"/>
    </xf>
    <xf numFmtId="0" fontId="37" fillId="0" borderId="14" xfId="0" applyFont="1" applyBorder="1" applyAlignment="1">
      <alignment horizontal="left" vertical="center" wrapText="1"/>
    </xf>
    <xf numFmtId="0" fontId="38" fillId="0" borderId="14" xfId="0" applyFont="1" applyBorder="1" applyAlignment="1" applyProtection="1">
      <alignment horizontal="center" vertical="center" wrapText="1"/>
      <protection locked="0"/>
    </xf>
    <xf numFmtId="0" fontId="5" fillId="6" borderId="1"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2" borderId="1" xfId="0" applyFont="1" applyFill="1" applyBorder="1" applyAlignment="1">
      <alignment horizontal="center" vertical="center"/>
    </xf>
    <xf numFmtId="0" fontId="11" fillId="3" borderId="1" xfId="0" applyFont="1" applyFill="1" applyBorder="1" applyAlignment="1" applyProtection="1">
      <alignment horizontal="center" vertical="center" shrinkToFit="1"/>
      <protection locked="0"/>
    </xf>
    <xf numFmtId="0" fontId="9" fillId="0" borderId="1" xfId="0" applyFont="1" applyBorder="1" applyAlignment="1">
      <alignment horizontal="left" vertical="center"/>
    </xf>
    <xf numFmtId="0" fontId="38" fillId="0" borderId="1" xfId="0" applyFont="1" applyBorder="1" applyAlignment="1">
      <alignment horizontal="left" vertical="center" wrapText="1"/>
    </xf>
    <xf numFmtId="0" fontId="12" fillId="3" borderId="1" xfId="0" applyFont="1" applyFill="1" applyBorder="1" applyAlignment="1" applyProtection="1">
      <alignment horizontal="left" vertical="center" shrinkToFit="1"/>
      <protection locked="0"/>
    </xf>
    <xf numFmtId="0" fontId="9" fillId="0" borderId="1" xfId="0" applyFont="1" applyBorder="1" applyAlignment="1">
      <alignment horizontal="left" vertical="center" shrinkToFit="1"/>
    </xf>
    <xf numFmtId="0" fontId="3" fillId="8" borderId="1" xfId="0" applyFont="1" applyFill="1" applyBorder="1" applyAlignment="1">
      <alignment horizontal="center" vertical="center" shrinkToFit="1"/>
    </xf>
    <xf numFmtId="0" fontId="9" fillId="4" borderId="1" xfId="0" applyFont="1" applyFill="1" applyBorder="1" applyAlignment="1">
      <alignment horizontal="center" vertical="center" wrapText="1"/>
    </xf>
    <xf numFmtId="0" fontId="12" fillId="0" borderId="5" xfId="0" applyFont="1" applyBorder="1" applyAlignment="1">
      <alignment horizontal="left" vertical="center" wrapText="1"/>
    </xf>
    <xf numFmtId="0" fontId="12" fillId="0" borderId="7" xfId="0" applyFont="1" applyBorder="1" applyAlignment="1">
      <alignment horizontal="left" vertical="center" wrapText="1"/>
    </xf>
    <xf numFmtId="0" fontId="12" fillId="0" borderId="6" xfId="0" applyFont="1" applyBorder="1" applyAlignment="1">
      <alignment horizontal="left" vertical="center" wrapText="1"/>
    </xf>
    <xf numFmtId="0" fontId="12" fillId="0" borderId="8" xfId="0" applyFont="1" applyBorder="1" applyAlignment="1">
      <alignment horizontal="center" vertical="center" wrapText="1"/>
    </xf>
    <xf numFmtId="0" fontId="12" fillId="0" borderId="3" xfId="0" applyFont="1" applyBorder="1" applyAlignment="1">
      <alignment horizontal="center" vertical="center" wrapText="1"/>
    </xf>
    <xf numFmtId="0" fontId="50" fillId="10" borderId="1" xfId="0" applyFont="1" applyFill="1" applyBorder="1" applyAlignment="1">
      <alignment horizontal="center" vertical="center" wrapText="1"/>
    </xf>
    <xf numFmtId="0" fontId="57" fillId="8" borderId="0" xfId="0" applyFont="1" applyFill="1" applyAlignment="1">
      <alignment horizontal="center" vertical="center" wrapText="1"/>
    </xf>
    <xf numFmtId="0" fontId="57" fillId="8" borderId="1" xfId="0" applyFont="1" applyFill="1" applyBorder="1" applyAlignment="1">
      <alignment horizontal="center" vertical="center" wrapText="1"/>
    </xf>
    <xf numFmtId="0" fontId="89" fillId="0" borderId="1" xfId="0" applyFont="1" applyBorder="1" applyAlignment="1">
      <alignment horizontal="center" vertical="center"/>
    </xf>
    <xf numFmtId="0" fontId="3" fillId="2" borderId="5"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6" xfId="0" applyFont="1" applyFill="1" applyBorder="1" applyAlignment="1">
      <alignment horizontal="left" vertical="center" wrapText="1"/>
    </xf>
    <xf numFmtId="0" fontId="7" fillId="0" borderId="1" xfId="0" applyFont="1" applyBorder="1" applyAlignment="1">
      <alignment horizontal="center" vertical="center"/>
    </xf>
    <xf numFmtId="0" fontId="6" fillId="0" borderId="1" xfId="0" applyFont="1" applyBorder="1" applyAlignment="1">
      <alignment horizontal="center" vertical="center" wrapText="1"/>
    </xf>
    <xf numFmtId="0" fontId="103" fillId="0" borderId="1" xfId="0" applyFont="1" applyBorder="1" applyAlignment="1">
      <alignment horizontal="left" vertical="center" wrapText="1"/>
    </xf>
    <xf numFmtId="0" fontId="49" fillId="0" borderId="8" xfId="0" applyFont="1" applyBorder="1" applyAlignment="1">
      <alignment horizontal="left" vertical="center" wrapText="1"/>
    </xf>
    <xf numFmtId="0" fontId="31" fillId="0" borderId="9" xfId="0" applyFont="1" applyBorder="1" applyAlignment="1">
      <alignment horizontal="left" vertical="center" wrapText="1"/>
    </xf>
    <xf numFmtId="0" fontId="31" fillId="0" borderId="10" xfId="0" applyFont="1" applyBorder="1" applyAlignment="1">
      <alignment horizontal="left" vertical="center" wrapText="1"/>
    </xf>
    <xf numFmtId="0" fontId="23" fillId="0" borderId="0" xfId="0" applyFont="1" applyAlignment="1">
      <alignment horizontal="center" vertical="center" wrapText="1"/>
    </xf>
    <xf numFmtId="0" fontId="50" fillId="0" borderId="0" xfId="0" applyFont="1" applyAlignment="1">
      <alignment horizontal="left" vertical="center" wrapText="1"/>
    </xf>
    <xf numFmtId="0" fontId="3" fillId="0" borderId="0" xfId="0" applyFont="1" applyAlignment="1">
      <alignment horizontal="right" vertical="center"/>
    </xf>
    <xf numFmtId="0" fontId="3" fillId="0" borderId="18" xfId="0" applyFont="1" applyBorder="1" applyAlignment="1">
      <alignment horizontal="right" vertical="center"/>
    </xf>
    <xf numFmtId="0" fontId="50" fillId="10" borderId="15" xfId="0" applyFont="1" applyFill="1" applyBorder="1" applyAlignment="1">
      <alignment horizontal="center" vertical="center"/>
    </xf>
    <xf numFmtId="0" fontId="50" fillId="10" borderId="16" xfId="0" applyFont="1" applyFill="1" applyBorder="1" applyAlignment="1">
      <alignment horizontal="center" vertical="center"/>
    </xf>
    <xf numFmtId="0" fontId="50" fillId="10" borderId="17" xfId="0" applyFont="1" applyFill="1" applyBorder="1" applyAlignment="1">
      <alignment horizontal="center" vertical="center"/>
    </xf>
    <xf numFmtId="0" fontId="38" fillId="0" borderId="14" xfId="0" applyFont="1" applyBorder="1" applyAlignment="1">
      <alignment horizontal="center" vertical="center" wrapText="1"/>
    </xf>
    <xf numFmtId="0" fontId="30" fillId="0" borderId="0" xfId="0" applyFont="1" applyAlignment="1">
      <alignment horizontal="center" vertical="center"/>
    </xf>
    <xf numFmtId="0" fontId="16" fillId="0" borderId="1" xfId="0" applyFont="1" applyBorder="1" applyAlignment="1">
      <alignment horizontal="center" vertical="center" wrapText="1"/>
    </xf>
    <xf numFmtId="0" fontId="16" fillId="8" borderId="5" xfId="0" applyFont="1" applyFill="1" applyBorder="1" applyAlignment="1">
      <alignment horizontal="center" vertical="center" wrapText="1"/>
    </xf>
    <xf numFmtId="0" fontId="16" fillId="8" borderId="7" xfId="0" applyFont="1" applyFill="1" applyBorder="1" applyAlignment="1">
      <alignment horizontal="center" vertical="center" wrapText="1"/>
    </xf>
    <xf numFmtId="0" fontId="16" fillId="8" borderId="6" xfId="0" applyFont="1" applyFill="1" applyBorder="1" applyAlignment="1">
      <alignment horizontal="center" vertical="center" wrapText="1"/>
    </xf>
    <xf numFmtId="0" fontId="4" fillId="0" borderId="12" xfId="0" applyFont="1" applyBorder="1" applyAlignment="1">
      <alignment horizontal="center"/>
    </xf>
    <xf numFmtId="0" fontId="4" fillId="0" borderId="4" xfId="0" applyFont="1" applyBorder="1" applyAlignment="1">
      <alignment horizontal="center"/>
    </xf>
    <xf numFmtId="0" fontId="88" fillId="0" borderId="2" xfId="0" applyFont="1" applyBorder="1" applyAlignment="1">
      <alignment horizontal="center" vertical="center"/>
    </xf>
    <xf numFmtId="0" fontId="88" fillId="0" borderId="14" xfId="0" applyFont="1" applyBorder="1" applyAlignment="1">
      <alignment horizontal="center" vertical="center"/>
    </xf>
    <xf numFmtId="0" fontId="88" fillId="0" borderId="1" xfId="0" applyFont="1" applyBorder="1" applyAlignment="1">
      <alignment horizontal="center" vertical="center" wrapText="1"/>
    </xf>
    <xf numFmtId="0" fontId="27" fillId="9" borderId="5" xfId="0" applyFont="1" applyFill="1" applyBorder="1" applyAlignment="1">
      <alignment horizontal="left" vertical="center" wrapText="1"/>
    </xf>
    <xf numFmtId="0" fontId="27" fillId="9" borderId="7" xfId="0" applyFont="1" applyFill="1" applyBorder="1" applyAlignment="1">
      <alignment horizontal="left" vertical="center" wrapText="1"/>
    </xf>
    <xf numFmtId="0" fontId="27" fillId="9" borderId="6" xfId="0" applyFont="1" applyFill="1" applyBorder="1" applyAlignment="1">
      <alignment horizontal="left" vertical="center" wrapText="1"/>
    </xf>
    <xf numFmtId="0" fontId="9" fillId="0" borderId="5" xfId="0" applyFont="1" applyBorder="1" applyAlignment="1">
      <alignment vertical="center" wrapText="1"/>
    </xf>
    <xf numFmtId="0" fontId="9" fillId="0" borderId="7" xfId="0" applyFont="1" applyBorder="1" applyAlignment="1">
      <alignment vertical="center" wrapText="1"/>
    </xf>
    <xf numFmtId="0" fontId="9" fillId="0" borderId="6" xfId="0" applyFont="1" applyBorder="1" applyAlignment="1">
      <alignment vertical="center" wrapText="1"/>
    </xf>
    <xf numFmtId="0" fontId="3" fillId="0" borderId="7" xfId="0" applyFont="1" applyBorder="1" applyAlignment="1">
      <alignment horizontal="left" vertical="center" wrapText="1"/>
    </xf>
    <xf numFmtId="0" fontId="3" fillId="0" borderId="6" xfId="0" applyFont="1" applyBorder="1" applyAlignment="1">
      <alignment horizontal="left" vertical="center" wrapText="1"/>
    </xf>
    <xf numFmtId="0" fontId="55" fillId="2" borderId="5" xfId="0" applyFont="1" applyFill="1" applyBorder="1" applyAlignment="1">
      <alignment horizontal="center" vertical="center"/>
    </xf>
    <xf numFmtId="0" fontId="55" fillId="2" borderId="7" xfId="0" applyFont="1" applyFill="1" applyBorder="1" applyAlignment="1">
      <alignment horizontal="center" vertical="center"/>
    </xf>
    <xf numFmtId="0" fontId="55" fillId="2" borderId="6" xfId="0" applyFont="1" applyFill="1" applyBorder="1" applyAlignment="1">
      <alignment horizontal="center" vertical="center"/>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6" fillId="0" borderId="6" xfId="0" applyFont="1" applyBorder="1" applyAlignment="1">
      <alignment horizontal="center" vertical="center"/>
    </xf>
    <xf numFmtId="0" fontId="9" fillId="0" borderId="12" xfId="0" applyFont="1" applyBorder="1" applyAlignment="1">
      <alignment horizontal="left" vertical="center"/>
    </xf>
    <xf numFmtId="0" fontId="9" fillId="0" borderId="13" xfId="0" applyFont="1" applyBorder="1" applyAlignment="1">
      <alignment horizontal="left" vertical="center"/>
    </xf>
    <xf numFmtId="44" fontId="3" fillId="3" borderId="14" xfId="1" applyFont="1" applyFill="1" applyBorder="1" applyAlignment="1" applyProtection="1">
      <alignment horizontal="center" vertical="center" wrapText="1"/>
      <protection locked="0"/>
    </xf>
    <xf numFmtId="44" fontId="3" fillId="3" borderId="5" xfId="1" applyFont="1" applyFill="1" applyBorder="1" applyAlignment="1" applyProtection="1">
      <alignment horizontal="center" vertical="center" wrapText="1"/>
      <protection locked="0"/>
    </xf>
    <xf numFmtId="44" fontId="3" fillId="3" borderId="7" xfId="1" applyFont="1" applyFill="1" applyBorder="1" applyAlignment="1" applyProtection="1">
      <alignment horizontal="center" vertical="center" wrapText="1"/>
      <protection locked="0"/>
    </xf>
    <xf numFmtId="44" fontId="3" fillId="3" borderId="6" xfId="1" applyFont="1" applyFill="1" applyBorder="1" applyAlignment="1" applyProtection="1">
      <alignment horizontal="center" vertical="center" wrapText="1"/>
      <protection locked="0"/>
    </xf>
    <xf numFmtId="0" fontId="6" fillId="9" borderId="5" xfId="0" applyFont="1" applyFill="1" applyBorder="1" applyAlignment="1">
      <alignment horizontal="left" vertical="center" wrapText="1"/>
    </xf>
    <xf numFmtId="0" fontId="6" fillId="9" borderId="7" xfId="0" applyFont="1" applyFill="1" applyBorder="1" applyAlignment="1">
      <alignment horizontal="left" vertical="center" wrapText="1"/>
    </xf>
    <xf numFmtId="0" fontId="6" fillId="9" borderId="6" xfId="0" applyFont="1" applyFill="1" applyBorder="1" applyAlignment="1">
      <alignment horizontal="left" vertical="center" wrapText="1"/>
    </xf>
    <xf numFmtId="0" fontId="58" fillId="0" borderId="5" xfId="0" applyFont="1" applyBorder="1" applyAlignment="1">
      <alignment horizontal="left" vertical="center" wrapText="1"/>
    </xf>
    <xf numFmtId="0" fontId="58" fillId="0" borderId="7" xfId="0" applyFont="1" applyBorder="1" applyAlignment="1">
      <alignment horizontal="left" vertical="center" wrapText="1"/>
    </xf>
    <xf numFmtId="0" fontId="58" fillId="0" borderId="6" xfId="0" applyFont="1" applyBorder="1" applyAlignment="1">
      <alignment horizontal="left" vertical="center" wrapText="1"/>
    </xf>
    <xf numFmtId="0" fontId="25" fillId="0" borderId="1" xfId="0" applyFont="1" applyBorder="1" applyAlignment="1">
      <alignment vertical="center" wrapText="1"/>
    </xf>
    <xf numFmtId="0" fontId="3" fillId="3" borderId="1" xfId="0" applyFont="1" applyFill="1" applyBorder="1" applyAlignment="1" applyProtection="1">
      <alignment horizontal="left" vertical="center" wrapText="1"/>
      <protection locked="0"/>
    </xf>
    <xf numFmtId="0" fontId="9" fillId="0" borderId="5" xfId="0" applyFont="1" applyBorder="1" applyAlignment="1" applyProtection="1">
      <alignment horizontal="left" vertical="center" wrapText="1"/>
      <protection locked="0"/>
    </xf>
    <xf numFmtId="0" fontId="9" fillId="0" borderId="6" xfId="0" applyFont="1" applyBorder="1" applyAlignment="1" applyProtection="1">
      <alignment horizontal="left" vertical="center" wrapText="1"/>
      <protection locked="0"/>
    </xf>
    <xf numFmtId="0" fontId="12" fillId="0" borderId="9" xfId="0" applyFont="1" applyBorder="1" applyAlignment="1">
      <alignment horizontal="left" vertical="top" wrapText="1"/>
    </xf>
    <xf numFmtId="0" fontId="42" fillId="0" borderId="1" xfId="0" applyFont="1" applyBorder="1" applyAlignment="1">
      <alignment horizontal="left" vertical="center"/>
    </xf>
    <xf numFmtId="0" fontId="39" fillId="0" borderId="5" xfId="0" applyFont="1" applyBorder="1" applyAlignment="1">
      <alignment horizontal="left" vertical="center"/>
    </xf>
    <xf numFmtId="0" fontId="39" fillId="0" borderId="7" xfId="0" applyFont="1" applyBorder="1" applyAlignment="1">
      <alignment horizontal="left" vertical="center"/>
    </xf>
    <xf numFmtId="0" fontId="39" fillId="0" borderId="6" xfId="0" applyFont="1" applyBorder="1" applyAlignment="1">
      <alignment horizontal="left" vertical="center"/>
    </xf>
    <xf numFmtId="0" fontId="39" fillId="0" borderId="1" xfId="0" applyFont="1" applyBorder="1" applyAlignment="1">
      <alignment horizontal="left" vertical="center" wrapText="1"/>
    </xf>
    <xf numFmtId="0" fontId="3" fillId="6" borderId="5"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39" fillId="0" borderId="1" xfId="0" applyFont="1" applyBorder="1" applyAlignment="1">
      <alignment horizontal="left" vertical="center"/>
    </xf>
    <xf numFmtId="0" fontId="39" fillId="0" borderId="5" xfId="0" applyFont="1" applyBorder="1" applyAlignment="1">
      <alignment horizontal="left" vertical="center" wrapText="1"/>
    </xf>
    <xf numFmtId="0" fontId="39" fillId="0" borderId="7" xfId="0" applyFont="1" applyBorder="1" applyAlignment="1">
      <alignment horizontal="left" vertical="center" wrapText="1"/>
    </xf>
    <xf numFmtId="0" fontId="39" fillId="0" borderId="6" xfId="0" applyFont="1" applyBorder="1" applyAlignment="1">
      <alignment horizontal="left" vertical="center" wrapText="1"/>
    </xf>
    <xf numFmtId="0" fontId="95" fillId="0" borderId="7" xfId="0" applyFont="1" applyBorder="1" applyAlignment="1">
      <alignment horizontal="left" vertical="center" wrapText="1"/>
    </xf>
    <xf numFmtId="0" fontId="95" fillId="0" borderId="6" xfId="0" applyFont="1" applyBorder="1" applyAlignment="1">
      <alignment horizontal="left" vertical="center" wrapText="1"/>
    </xf>
    <xf numFmtId="2" fontId="3" fillId="3" borderId="5" xfId="0" applyNumberFormat="1" applyFont="1" applyFill="1" applyBorder="1" applyAlignment="1" applyProtection="1">
      <alignment horizontal="center" vertical="center" wrapText="1"/>
      <protection locked="0"/>
    </xf>
    <xf numFmtId="2" fontId="3" fillId="3" borderId="7" xfId="0" applyNumberFormat="1" applyFont="1" applyFill="1" applyBorder="1" applyAlignment="1" applyProtection="1">
      <alignment horizontal="center" vertical="center" wrapText="1"/>
      <protection locked="0"/>
    </xf>
    <xf numFmtId="2" fontId="3" fillId="3" borderId="6" xfId="0" applyNumberFormat="1" applyFont="1" applyFill="1" applyBorder="1" applyAlignment="1" applyProtection="1">
      <alignment horizontal="center" vertical="center" wrapText="1"/>
      <protection locked="0"/>
    </xf>
    <xf numFmtId="0" fontId="27" fillId="3" borderId="5" xfId="0" applyFont="1" applyFill="1" applyBorder="1" applyAlignment="1">
      <alignment horizontal="center" vertical="center" wrapText="1"/>
    </xf>
    <xf numFmtId="0" fontId="27" fillId="3" borderId="7" xfId="0" applyFont="1" applyFill="1" applyBorder="1" applyAlignment="1">
      <alignment horizontal="center" vertical="center" wrapText="1"/>
    </xf>
    <xf numFmtId="0" fontId="27" fillId="3" borderId="6" xfId="0" applyFont="1" applyFill="1" applyBorder="1" applyAlignment="1">
      <alignment horizontal="center" vertical="center" wrapText="1"/>
    </xf>
    <xf numFmtId="0" fontId="3" fillId="3" borderId="5" xfId="0" applyFont="1" applyFill="1" applyBorder="1" applyAlignment="1" applyProtection="1">
      <alignment horizontal="left" vertical="top" wrapText="1"/>
      <protection locked="0"/>
    </xf>
    <xf numFmtId="0" fontId="3" fillId="3" borderId="7" xfId="0" applyFont="1" applyFill="1" applyBorder="1" applyAlignment="1" applyProtection="1">
      <alignment horizontal="left" vertical="top" wrapText="1"/>
      <protection locked="0"/>
    </xf>
    <xf numFmtId="0" fontId="3" fillId="3" borderId="6" xfId="0" applyFont="1" applyFill="1" applyBorder="1" applyAlignment="1" applyProtection="1">
      <alignment horizontal="left" vertical="top" wrapText="1"/>
      <protection locked="0"/>
    </xf>
    <xf numFmtId="1" fontId="3" fillId="3" borderId="2" xfId="1" applyNumberFormat="1" applyFont="1" applyFill="1" applyBorder="1" applyAlignment="1" applyProtection="1">
      <alignment horizontal="center" vertical="center" wrapText="1"/>
      <protection locked="0"/>
    </xf>
    <xf numFmtId="0" fontId="3" fillId="3" borderId="12" xfId="0" applyFont="1" applyFill="1" applyBorder="1" applyAlignment="1" applyProtection="1">
      <alignment horizontal="center" vertical="center" wrapText="1"/>
      <protection locked="0"/>
    </xf>
    <xf numFmtId="0" fontId="3" fillId="3" borderId="4" xfId="0" applyFont="1" applyFill="1" applyBorder="1" applyAlignment="1" applyProtection="1">
      <alignment horizontal="center" vertical="center" wrapText="1"/>
      <protection locked="0"/>
    </xf>
    <xf numFmtId="0" fontId="3" fillId="3" borderId="13" xfId="0" applyFont="1" applyFill="1" applyBorder="1" applyAlignment="1" applyProtection="1">
      <alignment horizontal="center" vertical="center" wrapText="1"/>
      <protection locked="0"/>
    </xf>
    <xf numFmtId="0" fontId="9" fillId="0" borderId="12" xfId="0" applyFont="1" applyBorder="1" applyAlignment="1">
      <alignment horizontal="left" vertical="center" wrapText="1"/>
    </xf>
    <xf numFmtId="0" fontId="12" fillId="0" borderId="1" xfId="0" applyFont="1" applyBorder="1" applyAlignment="1">
      <alignment horizontal="left" vertical="center" wrapText="1"/>
    </xf>
    <xf numFmtId="0" fontId="7" fillId="3" borderId="1" xfId="0" applyFont="1" applyFill="1" applyBorder="1" applyAlignment="1" applyProtection="1">
      <alignment horizontal="center" vertical="center"/>
      <protection locked="0"/>
    </xf>
    <xf numFmtId="0" fontId="9" fillId="3" borderId="1" xfId="0" applyFont="1" applyFill="1" applyBorder="1" applyAlignment="1" applyProtection="1">
      <alignment horizontal="left" vertical="center" shrinkToFit="1"/>
      <protection locked="0"/>
    </xf>
    <xf numFmtId="0" fontId="3" fillId="3" borderId="5" xfId="0" applyFont="1" applyFill="1" applyBorder="1" applyAlignment="1" applyProtection="1">
      <alignment horizontal="center" vertical="center" shrinkToFit="1"/>
      <protection locked="0"/>
    </xf>
    <xf numFmtId="0" fontId="3" fillId="3" borderId="7" xfId="0" applyFont="1" applyFill="1" applyBorder="1" applyAlignment="1" applyProtection="1">
      <alignment horizontal="center" vertical="center" shrinkToFit="1"/>
      <protection locked="0"/>
    </xf>
    <xf numFmtId="0" fontId="3" fillId="2" borderId="2" xfId="0" applyFont="1" applyFill="1" applyBorder="1" applyAlignment="1">
      <alignment horizontal="center" vertical="center"/>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41" fillId="0" borderId="5" xfId="0" applyFont="1" applyBorder="1" applyAlignment="1">
      <alignment horizontal="left" vertical="center" wrapText="1"/>
    </xf>
    <xf numFmtId="0" fontId="41" fillId="0" borderId="7" xfId="0" applyFont="1" applyBorder="1" applyAlignment="1">
      <alignment horizontal="left" vertical="center" wrapText="1"/>
    </xf>
    <xf numFmtId="0" fontId="41" fillId="0" borderId="6" xfId="0" applyFont="1" applyBorder="1" applyAlignment="1">
      <alignment horizontal="left" vertical="center" wrapText="1"/>
    </xf>
    <xf numFmtId="0" fontId="12" fillId="8" borderId="8" xfId="0" applyFont="1" applyFill="1" applyBorder="1" applyAlignment="1">
      <alignment horizontal="center" vertical="center" wrapText="1"/>
    </xf>
    <xf numFmtId="0" fontId="12" fillId="8" borderId="9" xfId="0" applyFont="1" applyFill="1" applyBorder="1" applyAlignment="1">
      <alignment horizontal="center" vertical="center" wrapText="1"/>
    </xf>
    <xf numFmtId="0" fontId="12" fillId="8" borderId="10" xfId="0" applyFont="1" applyFill="1" applyBorder="1" applyAlignment="1">
      <alignment horizontal="center" vertical="center" wrapText="1"/>
    </xf>
    <xf numFmtId="0" fontId="12" fillId="8" borderId="3" xfId="0" applyFont="1" applyFill="1" applyBorder="1" applyAlignment="1">
      <alignment horizontal="center" vertical="center" wrapText="1"/>
    </xf>
    <xf numFmtId="0" fontId="12" fillId="8" borderId="0" xfId="0" applyFont="1" applyFill="1" applyAlignment="1">
      <alignment horizontal="center" vertical="center" wrapText="1"/>
    </xf>
    <xf numFmtId="0" fontId="12" fillId="8" borderId="11" xfId="0" applyFont="1" applyFill="1" applyBorder="1" applyAlignment="1">
      <alignment horizontal="center" vertical="center" wrapText="1"/>
    </xf>
    <xf numFmtId="0" fontId="12" fillId="8" borderId="12" xfId="0" applyFont="1" applyFill="1" applyBorder="1" applyAlignment="1">
      <alignment horizontal="center" vertical="center" wrapText="1"/>
    </xf>
    <xf numFmtId="0" fontId="12" fillId="8" borderId="4" xfId="0" applyFont="1" applyFill="1" applyBorder="1" applyAlignment="1">
      <alignment horizontal="center" vertical="center" wrapText="1"/>
    </xf>
    <xf numFmtId="0" fontId="12" fillId="8" borderId="13" xfId="0" applyFont="1" applyFill="1" applyBorder="1" applyAlignment="1">
      <alignment horizontal="center" vertical="center" wrapText="1"/>
    </xf>
    <xf numFmtId="0" fontId="3" fillId="2" borderId="14" xfId="0" applyFont="1" applyFill="1" applyBorder="1" applyAlignment="1">
      <alignment horizontal="center" vertical="center"/>
    </xf>
    <xf numFmtId="0" fontId="3" fillId="3" borderId="1" xfId="0" applyFont="1" applyFill="1" applyBorder="1" applyAlignment="1" applyProtection="1">
      <alignment horizontal="center" vertical="center" shrinkToFit="1"/>
      <protection locked="0"/>
    </xf>
    <xf numFmtId="0" fontId="7" fillId="2" borderId="1" xfId="0" applyFont="1" applyFill="1" applyBorder="1" applyAlignment="1">
      <alignment horizontal="center" vertical="center"/>
    </xf>
    <xf numFmtId="0" fontId="21" fillId="0" borderId="5" xfId="0" applyFont="1" applyBorder="1" applyAlignment="1">
      <alignment horizontal="center" vertical="center"/>
    </xf>
    <xf numFmtId="0" fontId="21" fillId="0" borderId="7" xfId="0" applyFont="1" applyBorder="1" applyAlignment="1">
      <alignment horizontal="center" vertical="center"/>
    </xf>
    <xf numFmtId="0" fontId="21" fillId="0" borderId="6" xfId="0" applyFont="1" applyBorder="1" applyAlignment="1">
      <alignment horizontal="center" vertical="center"/>
    </xf>
    <xf numFmtId="0" fontId="71" fillId="8" borderId="1" xfId="0" applyFont="1" applyFill="1" applyBorder="1" applyAlignment="1">
      <alignment horizontal="left"/>
    </xf>
    <xf numFmtId="0" fontId="71" fillId="8" borderId="32" xfId="0" applyFont="1" applyFill="1" applyBorder="1" applyAlignment="1">
      <alignment horizontal="left"/>
    </xf>
    <xf numFmtId="0" fontId="71" fillId="8" borderId="14" xfId="0" applyFont="1" applyFill="1" applyBorder="1" applyAlignment="1">
      <alignment horizontal="left"/>
    </xf>
    <xf numFmtId="44" fontId="7" fillId="14" borderId="1" xfId="1" applyFont="1" applyFill="1" applyBorder="1" applyAlignment="1" applyProtection="1">
      <alignment horizontal="left" vertical="center"/>
    </xf>
    <xf numFmtId="44" fontId="5" fillId="14" borderId="1" xfId="1" applyFont="1" applyFill="1" applyBorder="1" applyAlignment="1" applyProtection="1">
      <alignment horizontal="left" vertical="center"/>
    </xf>
    <xf numFmtId="0" fontId="70" fillId="14" borderId="1" xfId="0" applyFont="1" applyFill="1" applyBorder="1" applyAlignment="1">
      <alignment horizontal="center" vertical="center"/>
    </xf>
    <xf numFmtId="0" fontId="5" fillId="2" borderId="1" xfId="0" applyFont="1" applyFill="1" applyBorder="1" applyAlignment="1">
      <alignment horizontal="center" vertical="center"/>
    </xf>
    <xf numFmtId="0" fontId="70" fillId="2" borderId="1" xfId="0" applyFont="1" applyFill="1" applyBorder="1" applyAlignment="1">
      <alignment horizontal="center" vertical="center"/>
    </xf>
    <xf numFmtId="0" fontId="7" fillId="2" borderId="1" xfId="5" applyFont="1" applyFill="1" applyBorder="1" applyAlignment="1">
      <alignment horizontal="center" vertical="center"/>
    </xf>
    <xf numFmtId="0" fontId="3" fillId="2" borderId="12" xfId="5" applyFont="1" applyFill="1" applyBorder="1" applyAlignment="1">
      <alignment horizontal="left" vertical="center"/>
    </xf>
    <xf numFmtId="0" fontId="3" fillId="2" borderId="4" xfId="5" applyFont="1" applyFill="1" applyBorder="1" applyAlignment="1">
      <alignment horizontal="left" vertical="center"/>
    </xf>
    <xf numFmtId="0" fontId="3" fillId="2" borderId="13" xfId="5" applyFont="1" applyFill="1" applyBorder="1" applyAlignment="1">
      <alignment horizontal="left" vertical="center"/>
    </xf>
    <xf numFmtId="0" fontId="3" fillId="0" borderId="1" xfId="5" applyFont="1" applyBorder="1" applyAlignment="1">
      <alignment horizontal="left" vertical="center"/>
    </xf>
    <xf numFmtId="0" fontId="3" fillId="0" borderId="1" xfId="5" applyFont="1" applyBorder="1" applyAlignment="1">
      <alignment vertical="center"/>
    </xf>
    <xf numFmtId="0" fontId="9" fillId="0" borderId="1" xfId="5" applyFont="1" applyBorder="1" applyAlignment="1">
      <alignment horizontal="left" vertical="center"/>
    </xf>
    <xf numFmtId="0" fontId="9" fillId="0" borderId="1" xfId="5" applyFont="1" applyBorder="1" applyAlignment="1">
      <alignment vertical="center"/>
    </xf>
    <xf numFmtId="0" fontId="9" fillId="12" borderId="1" xfId="5" applyFont="1" applyFill="1" applyBorder="1" applyAlignment="1">
      <alignment horizontal="left" vertical="center"/>
    </xf>
    <xf numFmtId="0" fontId="9" fillId="12" borderId="1" xfId="5" applyFont="1" applyFill="1" applyBorder="1" applyAlignment="1">
      <alignment vertical="center"/>
    </xf>
    <xf numFmtId="0" fontId="9" fillId="12" borderId="5" xfId="5" applyFont="1" applyFill="1" applyBorder="1" applyAlignment="1">
      <alignment horizontal="left" vertical="center"/>
    </xf>
    <xf numFmtId="0" fontId="9" fillId="12" borderId="6" xfId="5" applyFont="1" applyFill="1" applyBorder="1" applyAlignment="1">
      <alignment horizontal="left" vertical="center"/>
    </xf>
    <xf numFmtId="0" fontId="9" fillId="3" borderId="5" xfId="5" applyFont="1" applyFill="1" applyBorder="1" applyAlignment="1" applyProtection="1">
      <alignment vertical="center"/>
      <protection locked="0"/>
    </xf>
    <xf numFmtId="0" fontId="9" fillId="3" borderId="6" xfId="5" applyFont="1" applyFill="1" applyBorder="1" applyAlignment="1" applyProtection="1">
      <alignment vertical="center"/>
      <protection locked="0"/>
    </xf>
    <xf numFmtId="0" fontId="9" fillId="3" borderId="1" xfId="5" applyFont="1" applyFill="1" applyBorder="1" applyAlignment="1" applyProtection="1">
      <alignment vertical="center"/>
      <protection locked="0"/>
    </xf>
    <xf numFmtId="0" fontId="3" fillId="0" borderId="12" xfId="5" applyFont="1" applyBorder="1" applyAlignment="1">
      <alignment vertical="center"/>
    </xf>
    <xf numFmtId="0" fontId="3" fillId="0" borderId="13" xfId="5" applyFont="1" applyBorder="1" applyAlignment="1">
      <alignment vertical="center"/>
    </xf>
    <xf numFmtId="0" fontId="9" fillId="3" borderId="1" xfId="5" applyFont="1" applyFill="1" applyBorder="1" applyAlignment="1" applyProtection="1">
      <alignment horizontal="left" vertical="center"/>
      <protection locked="0"/>
    </xf>
    <xf numFmtId="0" fontId="3" fillId="2" borderId="8" xfId="5" applyFont="1" applyFill="1" applyBorder="1" applyAlignment="1">
      <alignment horizontal="left" vertical="center"/>
    </xf>
    <xf numFmtId="0" fontId="3" fillId="2" borderId="9" xfId="5" applyFont="1" applyFill="1" applyBorder="1" applyAlignment="1">
      <alignment horizontal="left" vertical="center"/>
    </xf>
    <xf numFmtId="0" fontId="3" fillId="2" borderId="6" xfId="5" applyFont="1" applyFill="1" applyBorder="1" applyAlignment="1">
      <alignment horizontal="left" vertical="center"/>
    </xf>
    <xf numFmtId="0" fontId="3" fillId="0" borderId="0" xfId="5" applyFont="1" applyAlignment="1">
      <alignment horizontal="left" vertical="center" wrapText="1"/>
    </xf>
    <xf numFmtId="0" fontId="86" fillId="0" borderId="1" xfId="5" applyFont="1" applyBorder="1" applyAlignment="1">
      <alignment horizontal="center" vertical="center"/>
    </xf>
    <xf numFmtId="0" fontId="9" fillId="8" borderId="1" xfId="5" applyFont="1" applyFill="1" applyBorder="1" applyAlignment="1">
      <alignment horizontal="center" vertical="center" wrapText="1"/>
    </xf>
    <xf numFmtId="0" fontId="3" fillId="8" borderId="5" xfId="5" applyFont="1" applyFill="1" applyBorder="1" applyAlignment="1">
      <alignment horizontal="left" vertical="center"/>
    </xf>
    <xf numFmtId="0" fontId="3" fillId="8" borderId="7" xfId="5" applyFont="1" applyFill="1" applyBorder="1" applyAlignment="1">
      <alignment horizontal="left" vertical="center"/>
    </xf>
    <xf numFmtId="0" fontId="3" fillId="8" borderId="6" xfId="5" applyFont="1" applyFill="1" applyBorder="1" applyAlignment="1">
      <alignment horizontal="left" vertical="center"/>
    </xf>
    <xf numFmtId="0" fontId="86" fillId="2" borderId="1" xfId="5" applyFont="1" applyFill="1" applyBorder="1" applyAlignment="1">
      <alignment horizontal="center" vertical="center"/>
    </xf>
    <xf numFmtId="0" fontId="3" fillId="2" borderId="34" xfId="5" applyFont="1" applyFill="1" applyBorder="1" applyAlignment="1">
      <alignment vertical="center"/>
    </xf>
    <xf numFmtId="0" fontId="3" fillId="2" borderId="4" xfId="5" applyFont="1" applyFill="1" applyBorder="1" applyAlignment="1">
      <alignment vertical="center"/>
    </xf>
    <xf numFmtId="0" fontId="3" fillId="2" borderId="35" xfId="5" applyFont="1" applyFill="1" applyBorder="1" applyAlignment="1">
      <alignment vertical="center"/>
    </xf>
    <xf numFmtId="0" fontId="3" fillId="2" borderId="34" xfId="5" applyFont="1" applyFill="1" applyBorder="1" applyAlignment="1">
      <alignment horizontal="left" vertical="center"/>
    </xf>
    <xf numFmtId="0" fontId="3" fillId="2" borderId="35" xfId="5" applyFont="1" applyFill="1" applyBorder="1" applyAlignment="1">
      <alignment horizontal="left" vertical="center"/>
    </xf>
    <xf numFmtId="0" fontId="3" fillId="6" borderId="5" xfId="5" applyFont="1" applyFill="1" applyBorder="1" applyAlignment="1">
      <alignment horizontal="center" vertical="center" wrapText="1"/>
    </xf>
    <xf numFmtId="0" fontId="3" fillId="6" borderId="6" xfId="5" applyFont="1" applyFill="1" applyBorder="1" applyAlignment="1">
      <alignment horizontal="center" vertical="center" wrapText="1"/>
    </xf>
    <xf numFmtId="0" fontId="9" fillId="3" borderId="5" xfId="5" applyFont="1" applyFill="1" applyBorder="1" applyAlignment="1" applyProtection="1">
      <alignment horizontal="center" vertical="center"/>
      <protection locked="0"/>
    </xf>
    <xf numFmtId="0" fontId="9" fillId="3" borderId="6" xfId="5" applyFont="1" applyFill="1" applyBorder="1" applyAlignment="1" applyProtection="1">
      <alignment horizontal="center" vertical="center"/>
      <protection locked="0"/>
    </xf>
    <xf numFmtId="164" fontId="9" fillId="3" borderId="5" xfId="1" applyNumberFormat="1" applyFont="1" applyFill="1" applyBorder="1" applyAlignment="1" applyProtection="1">
      <alignment horizontal="center" vertical="center"/>
      <protection locked="0"/>
    </xf>
    <xf numFmtId="164" fontId="9" fillId="3" borderId="6" xfId="1" applyNumberFormat="1" applyFont="1" applyFill="1" applyBorder="1" applyAlignment="1" applyProtection="1">
      <alignment horizontal="center" vertical="center"/>
      <protection locked="0"/>
    </xf>
    <xf numFmtId="164" fontId="9" fillId="3" borderId="5" xfId="6" applyNumberFormat="1" applyFont="1" applyFill="1" applyBorder="1" applyAlignment="1" applyProtection="1">
      <alignment horizontal="center" vertical="center"/>
      <protection locked="0"/>
    </xf>
    <xf numFmtId="164" fontId="9" fillId="3" borderId="6" xfId="6" applyNumberFormat="1" applyFont="1" applyFill="1" applyBorder="1" applyAlignment="1" applyProtection="1">
      <alignment horizontal="center" vertical="center"/>
      <protection locked="0"/>
    </xf>
    <xf numFmtId="0" fontId="78" fillId="0" borderId="0" xfId="5" applyFont="1"/>
    <xf numFmtId="0" fontId="3" fillId="0" borderId="8" xfId="5" applyFont="1" applyBorder="1" applyAlignment="1">
      <alignment horizontal="center" vertical="center"/>
    </xf>
    <xf numFmtId="0" fontId="3" fillId="0" borderId="10" xfId="5" applyFont="1" applyBorder="1" applyAlignment="1">
      <alignment horizontal="center" vertical="center"/>
    </xf>
    <xf numFmtId="164" fontId="3" fillId="8" borderId="40" xfId="6" applyNumberFormat="1" applyFont="1" applyFill="1" applyBorder="1" applyAlignment="1" applyProtection="1">
      <alignment horizontal="center" vertical="center"/>
    </xf>
    <xf numFmtId="164" fontId="3" fillId="8" borderId="41" xfId="6" applyNumberFormat="1" applyFont="1" applyFill="1" applyBorder="1" applyAlignment="1" applyProtection="1">
      <alignment horizontal="center" vertical="center"/>
    </xf>
    <xf numFmtId="164" fontId="3" fillId="3" borderId="5" xfId="1" applyNumberFormat="1" applyFont="1" applyFill="1" applyBorder="1" applyAlignment="1" applyProtection="1">
      <alignment horizontal="center" vertical="center"/>
      <protection locked="0"/>
    </xf>
    <xf numFmtId="164" fontId="3" fillId="3" borderId="6" xfId="1" applyNumberFormat="1" applyFont="1" applyFill="1" applyBorder="1" applyAlignment="1" applyProtection="1">
      <alignment horizontal="center" vertical="center"/>
      <protection locked="0"/>
    </xf>
    <xf numFmtId="0" fontId="4" fillId="0" borderId="0" xfId="5" applyFont="1"/>
    <xf numFmtId="0" fontId="9" fillId="8" borderId="7" xfId="5" applyFont="1" applyFill="1" applyBorder="1" applyAlignment="1">
      <alignment horizontal="left" vertical="center"/>
    </xf>
    <xf numFmtId="0" fontId="9" fillId="8" borderId="6" xfId="5" applyFont="1" applyFill="1" applyBorder="1" applyAlignment="1">
      <alignment horizontal="left" vertical="center"/>
    </xf>
    <xf numFmtId="0" fontId="3" fillId="0" borderId="5" xfId="5" applyFont="1" applyBorder="1" applyAlignment="1">
      <alignment horizontal="center" vertical="center"/>
    </xf>
    <xf numFmtId="0" fontId="3" fillId="0" borderId="7" xfId="5" applyFont="1" applyBorder="1" applyAlignment="1">
      <alignment horizontal="center" vertical="center"/>
    </xf>
    <xf numFmtId="0" fontId="3" fillId="0" borderId="6" xfId="5" applyFont="1" applyBorder="1" applyAlignment="1">
      <alignment horizontal="center" vertical="center"/>
    </xf>
    <xf numFmtId="0" fontId="3" fillId="2" borderId="1" xfId="5" applyFont="1" applyFill="1" applyBorder="1" applyAlignment="1">
      <alignment horizontal="center" vertical="center"/>
    </xf>
    <xf numFmtId="0" fontId="3" fillId="8" borderId="8" xfId="5" applyFont="1" applyFill="1" applyBorder="1" applyAlignment="1">
      <alignment horizontal="center" vertical="center"/>
    </xf>
    <xf numFmtId="0" fontId="9" fillId="8" borderId="9" xfId="5" applyFont="1" applyFill="1" applyBorder="1" applyAlignment="1">
      <alignment vertical="center"/>
    </xf>
    <xf numFmtId="0" fontId="9" fillId="8" borderId="10" xfId="5" applyFont="1" applyFill="1" applyBorder="1" applyAlignment="1">
      <alignment vertical="center"/>
    </xf>
    <xf numFmtId="0" fontId="9" fillId="8" borderId="12" xfId="5" applyFont="1" applyFill="1" applyBorder="1" applyAlignment="1">
      <alignment vertical="center"/>
    </xf>
    <xf numFmtId="0" fontId="9" fillId="8" borderId="4" xfId="5" applyFont="1" applyFill="1" applyBorder="1" applyAlignment="1">
      <alignment vertical="center"/>
    </xf>
    <xf numFmtId="0" fontId="9" fillId="8" borderId="13" xfId="5" applyFont="1" applyFill="1" applyBorder="1" applyAlignment="1">
      <alignment vertical="center"/>
    </xf>
    <xf numFmtId="0" fontId="3" fillId="0" borderId="2" xfId="5" applyFont="1" applyBorder="1" applyAlignment="1">
      <alignment horizontal="center" vertical="center" wrapText="1"/>
    </xf>
    <xf numFmtId="0" fontId="3" fillId="0" borderId="14" xfId="5" applyFont="1" applyBorder="1" applyAlignment="1">
      <alignment horizontal="center" vertical="center" wrapText="1"/>
    </xf>
    <xf numFmtId="0" fontId="3" fillId="8" borderId="2" xfId="5" applyFont="1" applyFill="1" applyBorder="1" applyAlignment="1">
      <alignment horizontal="center" vertical="center"/>
    </xf>
    <xf numFmtId="0" fontId="3" fillId="8" borderId="14" xfId="5" applyFont="1" applyFill="1" applyBorder="1" applyAlignment="1">
      <alignment horizontal="center" vertical="center"/>
    </xf>
    <xf numFmtId="0" fontId="9" fillId="8" borderId="5" xfId="5" applyFont="1" applyFill="1" applyBorder="1" applyAlignment="1">
      <alignment horizontal="left" vertical="center"/>
    </xf>
    <xf numFmtId="0" fontId="9" fillId="0" borderId="4" xfId="5" applyFont="1" applyBorder="1" applyAlignment="1">
      <alignment horizontal="center" vertical="center"/>
    </xf>
    <xf numFmtId="0" fontId="9" fillId="0" borderId="0" xfId="5" applyFont="1" applyAlignment="1">
      <alignment horizontal="center" vertical="center"/>
    </xf>
    <xf numFmtId="0" fontId="9" fillId="8" borderId="7" xfId="5" applyFont="1" applyFill="1" applyBorder="1" applyAlignment="1">
      <alignment vertical="center"/>
    </xf>
    <xf numFmtId="0" fontId="9" fillId="8" borderId="6" xfId="5" applyFont="1" applyFill="1" applyBorder="1" applyAlignment="1">
      <alignment vertical="center"/>
    </xf>
    <xf numFmtId="0" fontId="9" fillId="8" borderId="5" xfId="5" applyFont="1" applyFill="1" applyBorder="1" applyAlignment="1">
      <alignment vertical="center"/>
    </xf>
    <xf numFmtId="0" fontId="9" fillId="0" borderId="7" xfId="5" applyFont="1" applyBorder="1" applyAlignment="1">
      <alignment vertical="center"/>
    </xf>
    <xf numFmtId="0" fontId="9" fillId="0" borderId="5" xfId="5" applyFont="1" applyBorder="1" applyAlignment="1">
      <alignment horizontal="left" vertical="center"/>
    </xf>
    <xf numFmtId="0" fontId="9" fillId="0" borderId="7" xfId="5" applyFont="1" applyBorder="1" applyAlignment="1">
      <alignment horizontal="left" vertical="center"/>
    </xf>
    <xf numFmtId="0" fontId="9" fillId="0" borderId="6" xfId="5" applyFont="1" applyBorder="1" applyAlignment="1">
      <alignment horizontal="left" vertical="center"/>
    </xf>
    <xf numFmtId="0" fontId="9" fillId="4" borderId="1" xfId="5" applyFont="1" applyFill="1" applyBorder="1" applyAlignment="1">
      <alignment horizontal="left" vertical="center"/>
    </xf>
    <xf numFmtId="0" fontId="12" fillId="8" borderId="4" xfId="5" applyFont="1" applyFill="1" applyBorder="1" applyAlignment="1">
      <alignment horizontal="left" vertical="center"/>
    </xf>
    <xf numFmtId="0" fontId="12" fillId="8" borderId="13" xfId="5" applyFont="1" applyFill="1" applyBorder="1" applyAlignment="1">
      <alignment horizontal="left" vertical="center"/>
    </xf>
    <xf numFmtId="0" fontId="9" fillId="8" borderId="5" xfId="5" applyFont="1" applyFill="1" applyBorder="1" applyAlignment="1">
      <alignment horizontal="left" vertical="center" wrapText="1"/>
    </xf>
    <xf numFmtId="0" fontId="9" fillId="8" borderId="0" xfId="5" applyFont="1" applyFill="1" applyAlignment="1">
      <alignment vertical="center"/>
    </xf>
    <xf numFmtId="0" fontId="3" fillId="0" borderId="0" xfId="5" applyFont="1" applyAlignment="1">
      <alignment horizontal="center" vertical="center" wrapText="1"/>
    </xf>
    <xf numFmtId="0" fontId="9" fillId="0" borderId="0" xfId="5" applyFont="1" applyAlignment="1">
      <alignment horizontal="center" vertical="center" wrapText="1"/>
    </xf>
    <xf numFmtId="0" fontId="3" fillId="4" borderId="1" xfId="5" applyFont="1" applyFill="1" applyBorder="1" applyAlignment="1">
      <alignment vertical="center" wrapText="1"/>
    </xf>
    <xf numFmtId="0" fontId="3" fillId="4" borderId="1" xfId="5" applyFont="1" applyFill="1" applyBorder="1" applyAlignment="1">
      <alignment vertical="center"/>
    </xf>
    <xf numFmtId="0" fontId="78" fillId="0" borderId="0" xfId="5" applyFont="1" applyAlignment="1">
      <alignment horizontal="left" vertical="center"/>
    </xf>
    <xf numFmtId="0" fontId="78" fillId="0" borderId="0" xfId="5" applyFont="1" applyAlignment="1">
      <alignment horizontal="left" vertical="center" wrapText="1"/>
    </xf>
    <xf numFmtId="0" fontId="77" fillId="0" borderId="0" xfId="5" applyFont="1" applyAlignment="1">
      <alignment horizontal="center" vertical="center"/>
    </xf>
    <xf numFmtId="0" fontId="80" fillId="10" borderId="1" xfId="6" applyNumberFormat="1" applyFont="1" applyFill="1" applyBorder="1" applyAlignment="1" applyProtection="1">
      <alignment horizontal="left" vertical="center"/>
    </xf>
    <xf numFmtId="0" fontId="83" fillId="0" borderId="14" xfId="5" applyFont="1" applyBorder="1" applyAlignment="1">
      <alignment horizontal="center" vertical="center" wrapText="1"/>
    </xf>
    <xf numFmtId="0" fontId="83" fillId="0" borderId="1" xfId="5" applyFont="1" applyBorder="1" applyAlignment="1">
      <alignment horizontal="center" vertical="center" wrapText="1"/>
    </xf>
    <xf numFmtId="44" fontId="80" fillId="8" borderId="2" xfId="5" applyNumberFormat="1" applyFont="1" applyFill="1" applyBorder="1" applyAlignment="1">
      <alignment horizontal="center" vertical="center"/>
    </xf>
    <xf numFmtId="0" fontId="80" fillId="4" borderId="1" xfId="5" applyFont="1" applyFill="1" applyBorder="1" applyAlignment="1">
      <alignment horizontal="center" vertical="center"/>
    </xf>
    <xf numFmtId="0" fontId="80" fillId="10" borderId="1" xfId="5" applyFont="1" applyFill="1" applyBorder="1" applyAlignment="1">
      <alignment horizontal="left" vertical="center"/>
    </xf>
    <xf numFmtId="0" fontId="80" fillId="8" borderId="5" xfId="5" applyFont="1" applyFill="1" applyBorder="1" applyAlignment="1">
      <alignment horizontal="center" vertical="center"/>
    </xf>
    <xf numFmtId="0" fontId="80" fillId="8" borderId="7" xfId="5" applyFont="1" applyFill="1" applyBorder="1" applyAlignment="1">
      <alignment horizontal="center" vertical="center"/>
    </xf>
    <xf numFmtId="0" fontId="80" fillId="8" borderId="6" xfId="5" applyFont="1" applyFill="1" applyBorder="1" applyAlignment="1">
      <alignment horizontal="center" vertical="center"/>
    </xf>
    <xf numFmtId="0" fontId="80" fillId="10" borderId="1" xfId="6" applyNumberFormat="1" applyFont="1" applyFill="1" applyBorder="1" applyAlignment="1" applyProtection="1">
      <alignment horizontal="left" vertical="center" wrapText="1"/>
    </xf>
    <xf numFmtId="0" fontId="80" fillId="0" borderId="0" xfId="5" applyFont="1" applyAlignment="1">
      <alignment horizontal="center" vertical="center" wrapText="1"/>
    </xf>
    <xf numFmtId="0" fontId="80" fillId="0" borderId="11" xfId="5" applyFont="1" applyBorder="1" applyAlignment="1">
      <alignment horizontal="center" vertical="center" wrapText="1"/>
    </xf>
    <xf numFmtId="0" fontId="80" fillId="0" borderId="1" xfId="5" applyFont="1" applyBorder="1" applyAlignment="1">
      <alignment horizontal="center" vertical="center" wrapText="1"/>
    </xf>
    <xf numFmtId="0" fontId="80" fillId="8" borderId="5" xfId="6" applyNumberFormat="1" applyFont="1" applyFill="1" applyBorder="1" applyAlignment="1" applyProtection="1">
      <alignment horizontal="center" vertical="center" wrapText="1"/>
    </xf>
    <xf numFmtId="0" fontId="80" fillId="8" borderId="7" xfId="6" applyNumberFormat="1" applyFont="1" applyFill="1" applyBorder="1" applyAlignment="1" applyProtection="1">
      <alignment horizontal="center" vertical="center" wrapText="1"/>
    </xf>
    <xf numFmtId="0" fontId="80" fillId="8" borderId="6" xfId="6" applyNumberFormat="1" applyFont="1" applyFill="1" applyBorder="1" applyAlignment="1" applyProtection="1">
      <alignment horizontal="center" vertical="center" wrapText="1"/>
    </xf>
    <xf numFmtId="0" fontId="64" fillId="10" borderId="1" xfId="5" applyFont="1" applyFill="1" applyBorder="1" applyAlignment="1">
      <alignment vertical="center"/>
    </xf>
    <xf numFmtId="0" fontId="80" fillId="8" borderId="5" xfId="6" applyNumberFormat="1" applyFont="1" applyFill="1" applyBorder="1" applyAlignment="1" applyProtection="1">
      <alignment horizontal="center" vertical="center"/>
    </xf>
    <xf numFmtId="0" fontId="80" fillId="8" borderId="7" xfId="6" applyNumberFormat="1" applyFont="1" applyFill="1" applyBorder="1" applyAlignment="1" applyProtection="1">
      <alignment horizontal="center" vertical="center"/>
    </xf>
    <xf numFmtId="0" fontId="80" fillId="8" borderId="6" xfId="6" applyNumberFormat="1" applyFont="1" applyFill="1" applyBorder="1" applyAlignment="1" applyProtection="1">
      <alignment horizontal="center" vertical="center"/>
    </xf>
    <xf numFmtId="44" fontId="80" fillId="8" borderId="5" xfId="5" applyNumberFormat="1" applyFont="1" applyFill="1" applyBorder="1" applyAlignment="1">
      <alignment horizontal="center" vertical="center"/>
    </xf>
    <xf numFmtId="44" fontId="80" fillId="8" borderId="7" xfId="5" applyNumberFormat="1" applyFont="1" applyFill="1" applyBorder="1" applyAlignment="1">
      <alignment horizontal="center" vertical="center"/>
    </xf>
    <xf numFmtId="44" fontId="80" fillId="8" borderId="6" xfId="5" applyNumberFormat="1" applyFont="1" applyFill="1" applyBorder="1" applyAlignment="1">
      <alignment horizontal="center" vertical="center"/>
    </xf>
    <xf numFmtId="0" fontId="80" fillId="10" borderId="5" xfId="6" applyNumberFormat="1" applyFont="1" applyFill="1" applyBorder="1" applyAlignment="1" applyProtection="1">
      <alignment horizontal="left" vertical="center" wrapText="1"/>
    </xf>
    <xf numFmtId="0" fontId="80" fillId="10" borderId="6" xfId="6" applyNumberFormat="1" applyFont="1" applyFill="1" applyBorder="1" applyAlignment="1" applyProtection="1">
      <alignment horizontal="left" vertical="center" wrapText="1"/>
    </xf>
    <xf numFmtId="0" fontId="57" fillId="0" borderId="3" xfId="0" applyFont="1" applyBorder="1" applyAlignment="1">
      <alignment horizontal="center" vertical="center" wrapText="1"/>
    </xf>
    <xf numFmtId="0" fontId="57" fillId="0" borderId="0" xfId="0" applyFont="1" applyAlignment="1">
      <alignment horizontal="center" vertical="center" wrapText="1"/>
    </xf>
    <xf numFmtId="0" fontId="31" fillId="0" borderId="8" xfId="0" applyFont="1" applyBorder="1" applyAlignment="1">
      <alignment horizontal="left" vertical="center" wrapText="1"/>
    </xf>
    <xf numFmtId="0" fontId="8" fillId="0" borderId="1" xfId="0" applyFont="1" applyBorder="1" applyAlignment="1">
      <alignment horizontal="center" vertical="center"/>
    </xf>
    <xf numFmtId="0" fontId="50" fillId="10" borderId="1" xfId="0" applyFont="1" applyFill="1" applyBorder="1" applyAlignment="1">
      <alignment horizontal="center"/>
    </xf>
    <xf numFmtId="0" fontId="3" fillId="0" borderId="11" xfId="0" applyFont="1" applyBorder="1" applyAlignment="1">
      <alignment horizontal="center"/>
    </xf>
    <xf numFmtId="0" fontId="3" fillId="7" borderId="1" xfId="0" applyFont="1" applyFill="1" applyBorder="1" applyAlignment="1">
      <alignment horizontal="center"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47" fillId="0" borderId="7" xfId="0" applyFont="1" applyBorder="1" applyAlignment="1">
      <alignment horizontal="left" vertical="center" wrapText="1"/>
    </xf>
    <xf numFmtId="0" fontId="47" fillId="0" borderId="6" xfId="0" applyFont="1" applyBorder="1" applyAlignment="1">
      <alignment horizontal="left" vertical="center" wrapText="1"/>
    </xf>
    <xf numFmtId="0" fontId="3" fillId="2" borderId="7" xfId="0" applyFont="1" applyFill="1" applyBorder="1" applyAlignment="1">
      <alignment horizontal="center" vertical="center" wrapText="1"/>
    </xf>
    <xf numFmtId="0" fontId="57" fillId="0" borderId="1" xfId="0" applyFont="1" applyBorder="1" applyAlignment="1">
      <alignment horizontal="center" vertical="center" wrapText="1"/>
    </xf>
    <xf numFmtId="0" fontId="25" fillId="9" borderId="1" xfId="0" applyFont="1" applyFill="1" applyBorder="1" applyAlignment="1">
      <alignment horizontal="left"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49" fillId="0" borderId="9" xfId="0" applyFont="1" applyBorder="1" applyAlignment="1">
      <alignment horizontal="left" vertical="center" wrapText="1"/>
    </xf>
    <xf numFmtId="0" fontId="49" fillId="0" borderId="10" xfId="0" applyFont="1" applyBorder="1" applyAlignment="1">
      <alignment horizontal="left" vertical="center" wrapText="1"/>
    </xf>
    <xf numFmtId="0" fontId="50" fillId="0" borderId="0" xfId="0" applyFont="1" applyAlignment="1">
      <alignment horizontal="right" vertical="center"/>
    </xf>
    <xf numFmtId="0" fontId="3" fillId="0" borderId="14" xfId="0" applyFont="1" applyBorder="1" applyAlignment="1">
      <alignment horizontal="center" vertical="center"/>
    </xf>
    <xf numFmtId="0" fontId="3" fillId="0" borderId="5" xfId="0" applyFont="1" applyBorder="1" applyAlignment="1">
      <alignment horizontal="left" vertical="center" wrapText="1"/>
    </xf>
    <xf numFmtId="0" fontId="3" fillId="0" borderId="1" xfId="0" applyFont="1" applyBorder="1" applyAlignment="1">
      <alignment horizontal="center" vertical="center" wrapText="1"/>
    </xf>
    <xf numFmtId="49" fontId="9" fillId="0" borderId="5" xfId="0" applyNumberFormat="1" applyFont="1" applyBorder="1" applyAlignment="1">
      <alignment horizontal="left" vertical="center" wrapText="1"/>
    </xf>
    <xf numFmtId="49" fontId="9" fillId="0" borderId="7" xfId="0" applyNumberFormat="1" applyFont="1" applyBorder="1" applyAlignment="1">
      <alignment horizontal="left" vertical="center" wrapText="1"/>
    </xf>
    <xf numFmtId="49" fontId="9" fillId="0" borderId="6" xfId="0" applyNumberFormat="1" applyFont="1" applyBorder="1" applyAlignment="1">
      <alignment horizontal="left" vertical="center" wrapText="1"/>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20" fontId="3" fillId="2" borderId="5" xfId="0" applyNumberFormat="1" applyFont="1" applyFill="1" applyBorder="1" applyAlignment="1">
      <alignment horizontal="left" vertical="center" wrapText="1"/>
    </xf>
    <xf numFmtId="44" fontId="9" fillId="3" borderId="5" xfId="0" applyNumberFormat="1" applyFont="1" applyFill="1" applyBorder="1" applyAlignment="1" applyProtection="1">
      <alignment horizontal="center" vertical="center" wrapText="1"/>
      <protection locked="0"/>
    </xf>
    <xf numFmtId="0" fontId="9" fillId="3" borderId="6" xfId="0" applyFont="1" applyFill="1" applyBorder="1" applyAlignment="1" applyProtection="1">
      <alignment horizontal="center" vertical="center" wrapText="1"/>
      <protection locked="0"/>
    </xf>
    <xf numFmtId="0" fontId="37" fillId="0" borderId="5" xfId="0" applyFont="1" applyBorder="1" applyAlignment="1">
      <alignment horizontal="left" vertical="center" wrapText="1"/>
    </xf>
    <xf numFmtId="0" fontId="37" fillId="0" borderId="7" xfId="0" applyFont="1" applyBorder="1" applyAlignment="1">
      <alignment horizontal="left"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13" xfId="0" applyFont="1" applyBorder="1" applyAlignment="1">
      <alignment horizontal="center" vertical="center" wrapText="1"/>
    </xf>
    <xf numFmtId="0" fontId="3" fillId="8" borderId="5" xfId="0" applyFont="1" applyFill="1" applyBorder="1" applyAlignment="1">
      <alignment horizontal="center" vertical="center" shrinkToFit="1"/>
    </xf>
    <xf numFmtId="0" fontId="3" fillId="8" borderId="7" xfId="0" applyFont="1" applyFill="1" applyBorder="1" applyAlignment="1">
      <alignment horizontal="center" vertical="center" shrinkToFit="1"/>
    </xf>
    <xf numFmtId="0" fontId="9" fillId="3" borderId="5" xfId="0" applyFont="1" applyFill="1" applyBorder="1" applyAlignment="1" applyProtection="1">
      <alignment horizontal="center" vertical="center" shrinkToFit="1"/>
      <protection locked="0"/>
    </xf>
    <xf numFmtId="0" fontId="9" fillId="3" borderId="7" xfId="0" applyFont="1" applyFill="1" applyBorder="1" applyAlignment="1" applyProtection="1">
      <alignment horizontal="center" vertical="center" shrinkToFit="1"/>
      <protection locked="0"/>
    </xf>
    <xf numFmtId="0" fontId="3" fillId="2" borderId="14" xfId="0" applyFont="1" applyFill="1" applyBorder="1" applyAlignment="1">
      <alignment horizontal="center" vertical="center" wrapText="1"/>
    </xf>
    <xf numFmtId="0" fontId="9" fillId="3" borderId="1" xfId="0" applyFont="1" applyFill="1" applyBorder="1" applyAlignment="1" applyProtection="1">
      <alignment horizontal="center" vertical="center" shrinkToFit="1"/>
      <protection locked="0"/>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3" xfId="0" applyFont="1" applyBorder="1" applyAlignment="1">
      <alignment horizontal="center" vertical="center" wrapText="1"/>
    </xf>
    <xf numFmtId="0" fontId="42" fillId="0" borderId="5" xfId="0" applyFont="1" applyBorder="1" applyAlignment="1">
      <alignment horizontal="left" vertical="center" wrapText="1"/>
    </xf>
    <xf numFmtId="0" fontId="42"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44" fontId="5" fillId="3" borderId="8" xfId="1" applyFont="1" applyFill="1" applyBorder="1" applyAlignment="1" applyProtection="1">
      <alignment horizontal="center" vertical="center" wrapText="1"/>
      <protection locked="0"/>
    </xf>
    <xf numFmtId="44" fontId="5" fillId="3" borderId="10" xfId="1" applyFont="1" applyFill="1" applyBorder="1" applyAlignment="1" applyProtection="1">
      <alignment horizontal="center" vertical="center" wrapText="1"/>
      <protection locked="0"/>
    </xf>
    <xf numFmtId="0" fontId="104" fillId="0" borderId="5" xfId="0" applyFont="1" applyBorder="1" applyAlignment="1">
      <alignment horizontal="left" vertical="center" wrapText="1"/>
    </xf>
    <xf numFmtId="0" fontId="104" fillId="0" borderId="7" xfId="0" applyFont="1" applyBorder="1" applyAlignment="1">
      <alignment horizontal="left" vertical="center" wrapText="1"/>
    </xf>
    <xf numFmtId="0" fontId="104" fillId="0" borderId="6"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3" borderId="5" xfId="0" applyFont="1" applyFill="1" applyBorder="1" applyAlignment="1" applyProtection="1">
      <alignment horizontal="left" vertical="center" wrapText="1"/>
      <protection locked="0"/>
    </xf>
    <xf numFmtId="0" fontId="5" fillId="3" borderId="7" xfId="0" applyFont="1" applyFill="1" applyBorder="1" applyAlignment="1" applyProtection="1">
      <alignment horizontal="left" vertical="center" wrapText="1"/>
      <protection locked="0"/>
    </xf>
    <xf numFmtId="0" fontId="5" fillId="3" borderId="6" xfId="0" applyFont="1" applyFill="1" applyBorder="1" applyAlignment="1" applyProtection="1">
      <alignment horizontal="left" vertical="center" wrapText="1"/>
      <protection locked="0"/>
    </xf>
    <xf numFmtId="0" fontId="3" fillId="0" borderId="5" xfId="0" applyFont="1" applyBorder="1" applyAlignment="1">
      <alignment horizontal="center" vertical="center" shrinkToFit="1"/>
    </xf>
    <xf numFmtId="0" fontId="3" fillId="0" borderId="7" xfId="0" applyFont="1" applyBorder="1" applyAlignment="1">
      <alignment horizontal="center" vertical="center" shrinkToFit="1"/>
    </xf>
    <xf numFmtId="0" fontId="9" fillId="8" borderId="1" xfId="0" applyFont="1" applyFill="1" applyBorder="1" applyAlignment="1">
      <alignment horizontal="left" vertical="center" shrinkToFit="1"/>
    </xf>
    <xf numFmtId="14" fontId="21" fillId="0" borderId="0" xfId="0" applyNumberFormat="1" applyFont="1" applyAlignment="1">
      <alignment horizontal="center" vertical="center"/>
    </xf>
    <xf numFmtId="0" fontId="9" fillId="3" borderId="5" xfId="0" applyFont="1" applyFill="1" applyBorder="1" applyAlignment="1" applyProtection="1">
      <alignment horizontal="left" vertical="center" shrinkToFit="1"/>
      <protection locked="0"/>
    </xf>
    <xf numFmtId="0" fontId="9" fillId="3" borderId="6" xfId="0" applyFont="1" applyFill="1" applyBorder="1" applyAlignment="1" applyProtection="1">
      <alignment horizontal="left" vertical="center" shrinkToFit="1"/>
      <protection locked="0"/>
    </xf>
    <xf numFmtId="0" fontId="21" fillId="0" borderId="8" xfId="0" applyFont="1" applyBorder="1" applyAlignment="1">
      <alignment horizontal="center" vertical="center" wrapText="1"/>
    </xf>
    <xf numFmtId="0" fontId="21" fillId="0" borderId="3" xfId="0" applyFont="1" applyBorder="1" applyAlignment="1">
      <alignment horizontal="center" vertical="center" wrapText="1"/>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21" fillId="0" borderId="9" xfId="0" applyFont="1" applyBorder="1" applyAlignment="1">
      <alignment horizontal="center" vertical="center" wrapText="1"/>
    </xf>
    <xf numFmtId="0" fontId="89" fillId="0" borderId="5" xfId="0" applyFont="1" applyBorder="1" applyAlignment="1">
      <alignment horizontal="center" vertical="center" wrapText="1"/>
    </xf>
    <xf numFmtId="0" fontId="89" fillId="0" borderId="6" xfId="0" applyFont="1" applyBorder="1" applyAlignment="1">
      <alignment horizontal="center" vertical="center" wrapText="1"/>
    </xf>
    <xf numFmtId="0" fontId="57" fillId="8" borderId="2" xfId="0" applyFont="1" applyFill="1" applyBorder="1" applyAlignment="1">
      <alignment horizontal="center" vertical="center" wrapText="1"/>
    </xf>
    <xf numFmtId="0" fontId="57" fillId="8" borderId="14" xfId="0" applyFont="1" applyFill="1" applyBorder="1" applyAlignment="1">
      <alignment horizontal="center" vertical="center" wrapText="1"/>
    </xf>
    <xf numFmtId="0" fontId="89" fillId="0" borderId="12" xfId="0" applyFont="1" applyBorder="1" applyAlignment="1">
      <alignment horizontal="center" vertical="center"/>
    </xf>
    <xf numFmtId="0" fontId="89" fillId="0" borderId="4" xfId="0" applyFont="1" applyBorder="1" applyAlignment="1">
      <alignment horizontal="center" vertical="center"/>
    </xf>
    <xf numFmtId="0" fontId="2" fillId="0" borderId="5" xfId="0" applyFont="1" applyBorder="1" applyAlignment="1">
      <alignment horizontal="center"/>
    </xf>
    <xf numFmtId="0" fontId="2" fillId="0" borderId="6" xfId="0" applyFont="1" applyBorder="1" applyAlignment="1">
      <alignment horizontal="center"/>
    </xf>
    <xf numFmtId="0" fontId="2" fillId="0" borderId="1" xfId="0" applyFont="1" applyBorder="1" applyAlignment="1">
      <alignment horizontal="center"/>
    </xf>
    <xf numFmtId="0" fontId="89" fillId="0" borderId="2" xfId="0" applyFont="1" applyBorder="1" applyAlignment="1">
      <alignment horizontal="center"/>
    </xf>
    <xf numFmtId="0" fontId="89" fillId="0" borderId="14" xfId="0" applyFont="1" applyBorder="1" applyAlignment="1">
      <alignment horizontal="center"/>
    </xf>
    <xf numFmtId="0" fontId="9" fillId="0" borderId="14" xfId="0" applyFont="1" applyBorder="1" applyAlignment="1">
      <alignment horizontal="left" vertical="center" wrapText="1"/>
    </xf>
    <xf numFmtId="0" fontId="10" fillId="3" borderId="5" xfId="0" applyFont="1" applyFill="1" applyBorder="1" applyAlignment="1" applyProtection="1">
      <alignment horizontal="left" vertical="top" wrapText="1" shrinkToFit="1"/>
      <protection locked="0"/>
    </xf>
    <xf numFmtId="0" fontId="10" fillId="3" borderId="6" xfId="0" applyFont="1" applyFill="1" applyBorder="1" applyAlignment="1" applyProtection="1">
      <alignment horizontal="left" vertical="top" wrapText="1" shrinkToFit="1"/>
      <protection locked="0"/>
    </xf>
    <xf numFmtId="0" fontId="10" fillId="3" borderId="1" xfId="0" applyFont="1" applyFill="1" applyBorder="1" applyAlignment="1" applyProtection="1">
      <alignment horizontal="left" vertical="top" wrapText="1" shrinkToFit="1"/>
      <protection locked="0"/>
    </xf>
    <xf numFmtId="0" fontId="9" fillId="0" borderId="2" xfId="0" applyFont="1" applyBorder="1" applyAlignment="1">
      <alignment horizontal="left" vertical="center" wrapText="1"/>
    </xf>
    <xf numFmtId="0" fontId="23" fillId="0" borderId="9" xfId="0" applyFont="1" applyBorder="1" applyAlignment="1">
      <alignment horizontal="center" vertical="center" wrapText="1"/>
    </xf>
    <xf numFmtId="0" fontId="10" fillId="3" borderId="7" xfId="0" applyFont="1" applyFill="1" applyBorder="1" applyAlignment="1" applyProtection="1">
      <alignment horizontal="left" vertical="top" wrapText="1" shrinkToFit="1"/>
      <protection locked="0"/>
    </xf>
    <xf numFmtId="0" fontId="91" fillId="0" borderId="0" xfId="0" applyFont="1" applyAlignment="1">
      <alignment horizontal="righ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Alignment="1">
      <alignment horizontal="right"/>
    </xf>
    <xf numFmtId="0" fontId="3" fillId="0" borderId="7" xfId="0" applyFont="1" applyBorder="1" applyAlignment="1">
      <alignment horizontal="center" vertical="center" wrapText="1"/>
    </xf>
    <xf numFmtId="0" fontId="10" fillId="4" borderId="5"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31" fillId="0" borderId="12" xfId="0" applyFont="1" applyBorder="1" applyAlignment="1">
      <alignment horizontal="left" vertical="center" wrapText="1"/>
    </xf>
    <xf numFmtId="0" fontId="31" fillId="0" borderId="4" xfId="0" applyFont="1" applyBorder="1" applyAlignment="1">
      <alignment horizontal="left" vertical="center" wrapText="1"/>
    </xf>
    <xf numFmtId="0" fontId="31" fillId="0" borderId="13" xfId="0" applyFont="1" applyBorder="1" applyAlignment="1">
      <alignment horizontal="left" vertical="center" wrapText="1"/>
    </xf>
    <xf numFmtId="0" fontId="12" fillId="0" borderId="1" xfId="0" applyFont="1" applyBorder="1" applyAlignment="1">
      <alignment horizontal="center" vertical="center" wrapText="1"/>
    </xf>
    <xf numFmtId="0" fontId="25" fillId="0" borderId="12" xfId="0" applyFont="1" applyBorder="1" applyAlignment="1">
      <alignment horizontal="left" vertical="center" wrapText="1"/>
    </xf>
    <xf numFmtId="0" fontId="25" fillId="0" borderId="4" xfId="0" applyFont="1" applyBorder="1" applyAlignment="1">
      <alignment horizontal="left" vertical="center" wrapText="1"/>
    </xf>
    <xf numFmtId="0" fontId="25" fillId="0" borderId="13" xfId="0" applyFont="1" applyBorder="1" applyAlignment="1">
      <alignment horizontal="left" vertical="center" wrapText="1"/>
    </xf>
    <xf numFmtId="0" fontId="27" fillId="2" borderId="5" xfId="0" applyFont="1" applyFill="1" applyBorder="1" applyAlignment="1">
      <alignment horizontal="left" vertical="center" wrapText="1"/>
    </xf>
    <xf numFmtId="0" fontId="27" fillId="2" borderId="7" xfId="0" applyFont="1" applyFill="1" applyBorder="1" applyAlignment="1">
      <alignment horizontal="left" vertical="center" wrapText="1"/>
    </xf>
    <xf numFmtId="0" fontId="27" fillId="2" borderId="6" xfId="0" applyFont="1" applyFill="1" applyBorder="1" applyAlignment="1">
      <alignment horizontal="left" vertical="center" wrapText="1"/>
    </xf>
    <xf numFmtId="0" fontId="25" fillId="0" borderId="5" xfId="0" applyFont="1" applyBorder="1" applyAlignment="1">
      <alignment horizontal="left" vertical="center"/>
    </xf>
    <xf numFmtId="0" fontId="25" fillId="0" borderId="7" xfId="0" applyFont="1" applyBorder="1" applyAlignment="1">
      <alignment horizontal="left" vertical="center"/>
    </xf>
    <xf numFmtId="0" fontId="25" fillId="0" borderId="6" xfId="0" applyFont="1" applyBorder="1" applyAlignment="1">
      <alignment horizontal="left" vertical="center"/>
    </xf>
    <xf numFmtId="0" fontId="25" fillId="8" borderId="5" xfId="0" applyFont="1" applyFill="1" applyBorder="1" applyAlignment="1">
      <alignment horizontal="left" vertical="center" wrapText="1"/>
    </xf>
    <xf numFmtId="0" fontId="25" fillId="8" borderId="7" xfId="0" applyFont="1" applyFill="1" applyBorder="1" applyAlignment="1">
      <alignment horizontal="left" vertical="center" wrapText="1"/>
    </xf>
    <xf numFmtId="0" fontId="25" fillId="8" borderId="6" xfId="0" applyFont="1" applyFill="1" applyBorder="1" applyAlignment="1">
      <alignment horizontal="left" vertical="center" wrapText="1"/>
    </xf>
    <xf numFmtId="0" fontId="3" fillId="9" borderId="5" xfId="0" applyFont="1" applyFill="1" applyBorder="1" applyAlignment="1">
      <alignment horizontal="center" vertical="center" wrapText="1"/>
    </xf>
    <xf numFmtId="0" fontId="3" fillId="9" borderId="7" xfId="0" applyFont="1" applyFill="1" applyBorder="1" applyAlignment="1">
      <alignment horizontal="center" vertical="center" wrapText="1"/>
    </xf>
    <xf numFmtId="0" fontId="3" fillId="9" borderId="6" xfId="0" applyFont="1" applyFill="1" applyBorder="1" applyAlignment="1">
      <alignment horizontal="center" vertical="center" wrapText="1"/>
    </xf>
    <xf numFmtId="0" fontId="35" fillId="0" borderId="1" xfId="0" applyFont="1" applyBorder="1" applyAlignment="1">
      <alignment horizontal="center" vertical="center" wrapText="1"/>
    </xf>
    <xf numFmtId="0" fontId="27" fillId="2" borderId="7" xfId="0" applyFont="1" applyFill="1" applyBorder="1" applyAlignment="1">
      <alignment horizontal="center" vertical="center" wrapText="1"/>
    </xf>
    <xf numFmtId="0" fontId="25" fillId="2" borderId="6"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9" fillId="8" borderId="5" xfId="0" applyFont="1" applyFill="1" applyBorder="1" applyAlignment="1">
      <alignment horizontal="left" vertical="center"/>
    </xf>
    <xf numFmtId="0" fontId="9" fillId="8" borderId="7" xfId="0" applyFont="1" applyFill="1" applyBorder="1" applyAlignment="1">
      <alignment horizontal="left" vertical="center"/>
    </xf>
    <xf numFmtId="0" fontId="9" fillId="8" borderId="6" xfId="0" applyFont="1" applyFill="1" applyBorder="1" applyAlignment="1">
      <alignment horizontal="left" vertical="center"/>
    </xf>
    <xf numFmtId="0" fontId="25" fillId="0" borderId="1" xfId="0" applyFont="1" applyBorder="1" applyAlignment="1">
      <alignment horizontal="left" vertical="center"/>
    </xf>
    <xf numFmtId="0" fontId="25" fillId="0" borderId="8" xfId="0" applyFont="1" applyBorder="1" applyAlignment="1">
      <alignment horizontal="left" vertical="center"/>
    </xf>
    <xf numFmtId="0" fontId="25" fillId="0" borderId="9" xfId="0" applyFont="1" applyBorder="1" applyAlignment="1">
      <alignment horizontal="left" vertical="center"/>
    </xf>
    <xf numFmtId="0" fontId="25" fillId="0" borderId="10" xfId="0" applyFont="1" applyBorder="1" applyAlignment="1">
      <alignment horizontal="left" vertical="center"/>
    </xf>
    <xf numFmtId="0" fontId="12" fillId="0" borderId="1" xfId="0" applyFont="1" applyFill="1" applyBorder="1" applyAlignment="1">
      <alignment horizontal="center" vertical="center" wrapText="1"/>
    </xf>
    <xf numFmtId="0" fontId="9" fillId="0" borderId="1" xfId="0" applyFont="1" applyFill="1" applyBorder="1" applyAlignment="1">
      <alignment vertical="center" wrapText="1"/>
    </xf>
    <xf numFmtId="164" fontId="9" fillId="0" borderId="1" xfId="1"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64" fontId="3" fillId="0" borderId="1" xfId="1" applyNumberFormat="1" applyFont="1" applyFill="1" applyBorder="1" applyAlignment="1">
      <alignment horizontal="center" vertical="center" wrapText="1"/>
    </xf>
    <xf numFmtId="0" fontId="27" fillId="0" borderId="1" xfId="0" applyFont="1" applyFill="1" applyBorder="1" applyAlignment="1">
      <alignment vertical="center" wrapText="1"/>
    </xf>
    <xf numFmtId="14" fontId="9" fillId="0" borderId="1" xfId="0" applyNumberFormat="1" applyFont="1" applyFill="1" applyBorder="1" applyAlignment="1">
      <alignment horizontal="center" vertical="center" wrapText="1"/>
    </xf>
    <xf numFmtId="14" fontId="25"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2" fillId="0" borderId="0" xfId="0" applyFont="1" applyFill="1"/>
  </cellXfs>
  <cellStyles count="8">
    <cellStyle name="Accent6" xfId="2" builtinId="49"/>
    <cellStyle name="Currency" xfId="1" builtinId="4"/>
    <cellStyle name="Currency 2" xfId="6" xr:uid="{C7C82A07-588F-44BC-B835-8C84E3AFCD63}"/>
    <cellStyle name="Hyperlink" xfId="3" builtinId="8"/>
    <cellStyle name="Normal" xfId="0" builtinId="0"/>
    <cellStyle name="Normal 3" xfId="5" xr:uid="{14B95B18-4579-4ABD-A810-EE508F351389}"/>
    <cellStyle name="Percent" xfId="4" builtinId="5"/>
    <cellStyle name="Percent 2" xfId="7" xr:uid="{608E4A69-65B3-49F1-AFDA-DBA9AE29190F}"/>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2.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3.xml"/><Relationship Id="rId43"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g"/></Relationships>
</file>

<file path=xl/drawings/_rels/drawing14.xml.rels><?xml version="1.0" encoding="UTF-8" standalone="yes"?>
<Relationships xmlns="http://schemas.openxmlformats.org/package/2006/relationships"><Relationship Id="rId1" Type="http://schemas.openxmlformats.org/officeDocument/2006/relationships/image" Target="../media/image2.jpg"/></Relationships>
</file>

<file path=xl/drawings/_rels/drawing15.xml.rels><?xml version="1.0" encoding="UTF-8" standalone="yes"?>
<Relationships xmlns="http://schemas.openxmlformats.org/package/2006/relationships"><Relationship Id="rId1" Type="http://schemas.openxmlformats.org/officeDocument/2006/relationships/image" Target="../media/image2.jpg"/></Relationships>
</file>

<file path=xl/drawings/_rels/drawing16.xml.rels><?xml version="1.0" encoding="UTF-8" standalone="yes"?>
<Relationships xmlns="http://schemas.openxmlformats.org/package/2006/relationships"><Relationship Id="rId1" Type="http://schemas.openxmlformats.org/officeDocument/2006/relationships/image" Target="../media/image2.jpg"/></Relationships>
</file>

<file path=xl/drawings/_rels/drawing17.xml.rels><?xml version="1.0" encoding="UTF-8" standalone="yes"?>
<Relationships xmlns="http://schemas.openxmlformats.org/package/2006/relationships"><Relationship Id="rId1" Type="http://schemas.openxmlformats.org/officeDocument/2006/relationships/image" Target="../media/image4.png"/></Relationships>
</file>

<file path=xl/drawings/_rels/drawing18.xml.rels><?xml version="1.0" encoding="UTF-8" standalone="yes"?>
<Relationships xmlns="http://schemas.openxmlformats.org/package/2006/relationships"><Relationship Id="rId1" Type="http://schemas.openxmlformats.org/officeDocument/2006/relationships/image" Target="../media/image4.png"/></Relationships>
</file>

<file path=xl/drawings/_rels/drawing19.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20.xml.rels><?xml version="1.0" encoding="UTF-8" standalone="yes"?>
<Relationships xmlns="http://schemas.openxmlformats.org/package/2006/relationships"><Relationship Id="rId1" Type="http://schemas.openxmlformats.org/officeDocument/2006/relationships/image" Target="../media/image4.png"/></Relationships>
</file>

<file path=xl/drawings/_rels/drawing21.xml.rels><?xml version="1.0" encoding="UTF-8" standalone="yes"?>
<Relationships xmlns="http://schemas.openxmlformats.org/package/2006/relationships"><Relationship Id="rId1" Type="http://schemas.openxmlformats.org/officeDocument/2006/relationships/image" Target="../media/image4.png"/></Relationships>
</file>

<file path=xl/drawings/_rels/drawing22.xml.rels><?xml version="1.0" encoding="UTF-8" standalone="yes"?>
<Relationships xmlns="http://schemas.openxmlformats.org/package/2006/relationships"><Relationship Id="rId1" Type="http://schemas.openxmlformats.org/officeDocument/2006/relationships/image" Target="../media/image4.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jpg"/></Relationships>
</file>

<file path=xl/drawings/_rels/drawing24.xml.rels><?xml version="1.0" encoding="UTF-8" standalone="yes"?>
<Relationships xmlns="http://schemas.openxmlformats.org/package/2006/relationships"><Relationship Id="rId1" Type="http://schemas.openxmlformats.org/officeDocument/2006/relationships/image" Target="../media/image2.jpg"/></Relationships>
</file>

<file path=xl/drawings/_rels/drawing25.xml.rels><?xml version="1.0" encoding="UTF-8" standalone="yes"?>
<Relationships xmlns="http://schemas.openxmlformats.org/package/2006/relationships"><Relationship Id="rId1" Type="http://schemas.openxmlformats.org/officeDocument/2006/relationships/image" Target="../media/image2.jpg"/></Relationships>
</file>

<file path=xl/drawings/_rels/drawing26.xml.rels><?xml version="1.0" encoding="UTF-8" standalone="yes"?>
<Relationships xmlns="http://schemas.openxmlformats.org/package/2006/relationships"><Relationship Id="rId1" Type="http://schemas.openxmlformats.org/officeDocument/2006/relationships/image" Target="../media/image2.jpg"/></Relationships>
</file>

<file path=xl/drawings/_rels/drawing27.xml.rels><?xml version="1.0" encoding="UTF-8" standalone="yes"?>
<Relationships xmlns="http://schemas.openxmlformats.org/package/2006/relationships"><Relationship Id="rId1" Type="http://schemas.openxmlformats.org/officeDocument/2006/relationships/image" Target="../media/image2.jpg"/></Relationships>
</file>

<file path=xl/drawings/_rels/drawing28.xml.rels><?xml version="1.0" encoding="UTF-8" standalone="yes"?>
<Relationships xmlns="http://schemas.openxmlformats.org/package/2006/relationships"><Relationship Id="rId1" Type="http://schemas.openxmlformats.org/officeDocument/2006/relationships/image" Target="../media/image2.jpg"/></Relationships>
</file>

<file path=xl/drawings/_rels/drawing29.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_rels/drawing30.xml.rels><?xml version="1.0" encoding="UTF-8" standalone="yes"?>
<Relationships xmlns="http://schemas.openxmlformats.org/package/2006/relationships"><Relationship Id="rId1" Type="http://schemas.openxmlformats.org/officeDocument/2006/relationships/image" Target="../media/image2.jpg"/></Relationships>
</file>

<file path=xl/drawings/_rels/drawing31.xml.rels><?xml version="1.0" encoding="UTF-8" standalone="yes"?>
<Relationships xmlns="http://schemas.openxmlformats.org/package/2006/relationships"><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1" Type="http://schemas.openxmlformats.org/officeDocument/2006/relationships/image" Target="../media/image2.jpg"/></Relationships>
</file>

<file path=xl/drawings/_rels/drawing6.xml.rels><?xml version="1.0" encoding="UTF-8" standalone="yes"?>
<Relationships xmlns="http://schemas.openxmlformats.org/package/2006/relationships"><Relationship Id="rId1" Type="http://schemas.openxmlformats.org/officeDocument/2006/relationships/image" Target="../media/image2.jpg"/></Relationships>
</file>

<file path=xl/drawings/_rels/drawing7.xml.rels><?xml version="1.0" encoding="UTF-8" standalone="yes"?>
<Relationships xmlns="http://schemas.openxmlformats.org/package/2006/relationships"><Relationship Id="rId1" Type="http://schemas.openxmlformats.org/officeDocument/2006/relationships/image" Target="../media/image2.jpg"/></Relationships>
</file>

<file path=xl/drawings/_rels/drawing8.xml.rels><?xml version="1.0" encoding="UTF-8" standalone="yes"?>
<Relationships xmlns="http://schemas.openxmlformats.org/package/2006/relationships"><Relationship Id="rId1" Type="http://schemas.openxmlformats.org/officeDocument/2006/relationships/image" Target="../media/image2.jpg"/></Relationships>
</file>

<file path=xl/drawings/_rels/drawing9.xml.rels><?xml version="1.0" encoding="UTF-8" standalone="yes"?>
<Relationships xmlns="http://schemas.openxmlformats.org/package/2006/relationships"><Relationship Id="rId1" Type="http://schemas.openxmlformats.org/officeDocument/2006/relationships/image" Target="../media/image2.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14</xdr:col>
      <xdr:colOff>28575</xdr:colOff>
      <xdr:row>30</xdr:row>
      <xdr:rowOff>142875</xdr:rowOff>
    </xdr:from>
    <xdr:to>
      <xdr:col>14</xdr:col>
      <xdr:colOff>621665</xdr:colOff>
      <xdr:row>32</xdr:row>
      <xdr:rowOff>311784</xdr:rowOff>
    </xdr:to>
    <xdr:pic>
      <xdr:nvPicPr>
        <xdr:cNvPr id="14" name="Picture 13" descr="fheo">
          <a:extLst>
            <a:ext uri="{FF2B5EF4-FFF2-40B4-BE49-F238E27FC236}">
              <a16:creationId xmlns:a16="http://schemas.microsoft.com/office/drawing/2014/main" id="{044C5330-0666-45C2-8AF2-C9E587EFAE3B}"/>
            </a:ext>
          </a:extLst>
        </xdr:cNvPr>
        <xdr:cNvPicPr/>
      </xdr:nvPicPr>
      <xdr:blipFill>
        <a:blip xmlns:r="http://schemas.openxmlformats.org/officeDocument/2006/relationships" r:embed="rId1" cstate="print"/>
        <a:srcRect/>
        <a:stretch>
          <a:fillRect/>
        </a:stretch>
      </xdr:blipFill>
      <xdr:spPr bwMode="auto">
        <a:xfrm>
          <a:off x="6791325" y="10163175"/>
          <a:ext cx="593090" cy="568959"/>
        </a:xfrm>
        <a:prstGeom prst="rect">
          <a:avLst/>
        </a:prstGeom>
        <a:noFill/>
        <a:ln w="9525">
          <a:noFill/>
          <a:miter lim="800000"/>
          <a:headEnd/>
          <a:tailEnd/>
        </a:ln>
      </xdr:spPr>
    </xdr:pic>
    <xdr:clientData/>
  </xdr:twoCellAnchor>
  <xdr:twoCellAnchor editAs="oneCell">
    <xdr:from>
      <xdr:col>5</xdr:col>
      <xdr:colOff>241072</xdr:colOff>
      <xdr:row>2</xdr:row>
      <xdr:rowOff>44238</xdr:rowOff>
    </xdr:from>
    <xdr:to>
      <xdr:col>12</xdr:col>
      <xdr:colOff>58632</xdr:colOff>
      <xdr:row>6</xdr:row>
      <xdr:rowOff>510776</xdr:rowOff>
    </xdr:to>
    <xdr:pic>
      <xdr:nvPicPr>
        <xdr:cNvPr id="3" name="Picture 2">
          <a:extLst>
            <a:ext uri="{FF2B5EF4-FFF2-40B4-BE49-F238E27FC236}">
              <a16:creationId xmlns:a16="http://schemas.microsoft.com/office/drawing/2014/main" id="{B88E009C-050F-4751-9678-71C9ECE9075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727097" y="634788"/>
          <a:ext cx="2646485" cy="123234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575971</xdr:colOff>
      <xdr:row>0</xdr:row>
      <xdr:rowOff>165229</xdr:rowOff>
    </xdr:from>
    <xdr:to>
      <xdr:col>7</xdr:col>
      <xdr:colOff>1274711</xdr:colOff>
      <xdr:row>6</xdr:row>
      <xdr:rowOff>19049</xdr:rowOff>
    </xdr:to>
    <xdr:pic>
      <xdr:nvPicPr>
        <xdr:cNvPr id="2" name="Picture 1">
          <a:extLst>
            <a:ext uri="{FF2B5EF4-FFF2-40B4-BE49-F238E27FC236}">
              <a16:creationId xmlns:a16="http://schemas.microsoft.com/office/drawing/2014/main" id="{193BCFD6-F1D6-41BB-92BC-ACF243AB6B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25945" y="165229"/>
          <a:ext cx="2001138" cy="85472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129302</xdr:colOff>
      <xdr:row>0</xdr:row>
      <xdr:rowOff>158750</xdr:rowOff>
    </xdr:from>
    <xdr:to>
      <xdr:col>6</xdr:col>
      <xdr:colOff>216694</xdr:colOff>
      <xdr:row>6</xdr:row>
      <xdr:rowOff>58907</xdr:rowOff>
    </xdr:to>
    <xdr:pic>
      <xdr:nvPicPr>
        <xdr:cNvPr id="2" name="Picture 1">
          <a:extLst>
            <a:ext uri="{FF2B5EF4-FFF2-40B4-BE49-F238E27FC236}">
              <a16:creationId xmlns:a16="http://schemas.microsoft.com/office/drawing/2014/main" id="{2B02B3B8-2295-4219-ABE9-A2CFAD167EC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86037" y="160655"/>
          <a:ext cx="2318385" cy="109840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2743200</xdr:colOff>
      <xdr:row>0</xdr:row>
      <xdr:rowOff>144780</xdr:rowOff>
    </xdr:from>
    <xdr:to>
      <xdr:col>4</xdr:col>
      <xdr:colOff>26670</xdr:colOff>
      <xdr:row>6</xdr:row>
      <xdr:rowOff>31920</xdr:rowOff>
    </xdr:to>
    <xdr:pic>
      <xdr:nvPicPr>
        <xdr:cNvPr id="2" name="Picture 1">
          <a:extLst>
            <a:ext uri="{FF2B5EF4-FFF2-40B4-BE49-F238E27FC236}">
              <a16:creationId xmlns:a16="http://schemas.microsoft.com/office/drawing/2014/main" id="{28CD2B55-0478-4D98-8188-D6583533743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90975" y="144780"/>
          <a:ext cx="2322195" cy="108729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5</xdr:col>
      <xdr:colOff>348615</xdr:colOff>
      <xdr:row>0</xdr:row>
      <xdr:rowOff>53341</xdr:rowOff>
    </xdr:from>
    <xdr:to>
      <xdr:col>7</xdr:col>
      <xdr:colOff>1596390</xdr:colOff>
      <xdr:row>3</xdr:row>
      <xdr:rowOff>573588</xdr:rowOff>
    </xdr:to>
    <xdr:pic>
      <xdr:nvPicPr>
        <xdr:cNvPr id="3" name="Picture 2">
          <a:extLst>
            <a:ext uri="{FF2B5EF4-FFF2-40B4-BE49-F238E27FC236}">
              <a16:creationId xmlns:a16="http://schemas.microsoft.com/office/drawing/2014/main" id="{67B4B060-09BB-4D1E-B632-4313A3A6A5C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44215" y="53341"/>
          <a:ext cx="2466975" cy="109174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4</xdr:col>
      <xdr:colOff>180975</xdr:colOff>
      <xdr:row>2</xdr:row>
      <xdr:rowOff>26670</xdr:rowOff>
    </xdr:from>
    <xdr:to>
      <xdr:col>7</xdr:col>
      <xdr:colOff>246380</xdr:colOff>
      <xdr:row>8</xdr:row>
      <xdr:rowOff>17258</xdr:rowOff>
    </xdr:to>
    <xdr:pic>
      <xdr:nvPicPr>
        <xdr:cNvPr id="2" name="Picture 1">
          <a:extLst>
            <a:ext uri="{FF2B5EF4-FFF2-40B4-BE49-F238E27FC236}">
              <a16:creationId xmlns:a16="http://schemas.microsoft.com/office/drawing/2014/main" id="{3355AED1-7895-4D30-88ED-8A5AE8E80E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33775" y="369570"/>
          <a:ext cx="2212340" cy="1023098"/>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4</xdr:col>
      <xdr:colOff>508000</xdr:colOff>
      <xdr:row>2</xdr:row>
      <xdr:rowOff>31750</xdr:rowOff>
    </xdr:from>
    <xdr:to>
      <xdr:col>6</xdr:col>
      <xdr:colOff>800100</xdr:colOff>
      <xdr:row>8</xdr:row>
      <xdr:rowOff>20433</xdr:rowOff>
    </xdr:to>
    <xdr:pic>
      <xdr:nvPicPr>
        <xdr:cNvPr id="2" name="Picture 1">
          <a:extLst>
            <a:ext uri="{FF2B5EF4-FFF2-40B4-BE49-F238E27FC236}">
              <a16:creationId xmlns:a16="http://schemas.microsoft.com/office/drawing/2014/main" id="{61C3BA61-F67C-43F3-BC83-D2EBB6F781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46500" y="190500"/>
          <a:ext cx="2111375" cy="937373"/>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3</xdr:col>
      <xdr:colOff>998220</xdr:colOff>
      <xdr:row>0</xdr:row>
      <xdr:rowOff>135255</xdr:rowOff>
    </xdr:from>
    <xdr:to>
      <xdr:col>4</xdr:col>
      <xdr:colOff>1030102</xdr:colOff>
      <xdr:row>7</xdr:row>
      <xdr:rowOff>0</xdr:rowOff>
    </xdr:to>
    <xdr:pic>
      <xdr:nvPicPr>
        <xdr:cNvPr id="2" name="Picture 1">
          <a:extLst>
            <a:ext uri="{FF2B5EF4-FFF2-40B4-BE49-F238E27FC236}">
              <a16:creationId xmlns:a16="http://schemas.microsoft.com/office/drawing/2014/main" id="{2A75E7E7-AC9D-49D0-8F47-7FA9F1B66F0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17595" y="135255"/>
          <a:ext cx="2277877" cy="105537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2</xdr:col>
      <xdr:colOff>857250</xdr:colOff>
      <xdr:row>0</xdr:row>
      <xdr:rowOff>0</xdr:rowOff>
    </xdr:from>
    <xdr:to>
      <xdr:col>4</xdr:col>
      <xdr:colOff>354531</xdr:colOff>
      <xdr:row>0</xdr:row>
      <xdr:rowOff>999831</xdr:rowOff>
    </xdr:to>
    <xdr:pic>
      <xdr:nvPicPr>
        <xdr:cNvPr id="3" name="Picture 2">
          <a:extLst>
            <a:ext uri="{FF2B5EF4-FFF2-40B4-BE49-F238E27FC236}">
              <a16:creationId xmlns:a16="http://schemas.microsoft.com/office/drawing/2014/main" id="{AF16E4AB-72EF-C732-EF37-8091A67F8CB6}"/>
            </a:ext>
          </a:extLst>
        </xdr:cNvPr>
        <xdr:cNvPicPr>
          <a:picLocks noChangeAspect="1"/>
        </xdr:cNvPicPr>
      </xdr:nvPicPr>
      <xdr:blipFill>
        <a:blip xmlns:r="http://schemas.openxmlformats.org/officeDocument/2006/relationships" r:embed="rId1"/>
        <a:stretch>
          <a:fillRect/>
        </a:stretch>
      </xdr:blipFill>
      <xdr:spPr>
        <a:xfrm>
          <a:off x="5619750" y="0"/>
          <a:ext cx="2313506" cy="999831"/>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2</xdr:col>
      <xdr:colOff>1158875</xdr:colOff>
      <xdr:row>0</xdr:row>
      <xdr:rowOff>0</xdr:rowOff>
    </xdr:from>
    <xdr:to>
      <xdr:col>4</xdr:col>
      <xdr:colOff>656156</xdr:colOff>
      <xdr:row>0</xdr:row>
      <xdr:rowOff>999831</xdr:rowOff>
    </xdr:to>
    <xdr:pic>
      <xdr:nvPicPr>
        <xdr:cNvPr id="2" name="Picture 1">
          <a:extLst>
            <a:ext uri="{FF2B5EF4-FFF2-40B4-BE49-F238E27FC236}">
              <a16:creationId xmlns:a16="http://schemas.microsoft.com/office/drawing/2014/main" id="{F1EC7C2D-3F86-193F-73B4-01D5547327EC}"/>
            </a:ext>
          </a:extLst>
        </xdr:cNvPr>
        <xdr:cNvPicPr>
          <a:picLocks noChangeAspect="1"/>
        </xdr:cNvPicPr>
      </xdr:nvPicPr>
      <xdr:blipFill>
        <a:blip xmlns:r="http://schemas.openxmlformats.org/officeDocument/2006/relationships" r:embed="rId1"/>
        <a:stretch>
          <a:fillRect/>
        </a:stretch>
      </xdr:blipFill>
      <xdr:spPr>
        <a:xfrm>
          <a:off x="5921375" y="0"/>
          <a:ext cx="2319856" cy="1003006"/>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3</xdr:col>
      <xdr:colOff>333375</xdr:colOff>
      <xdr:row>0</xdr:row>
      <xdr:rowOff>0</xdr:rowOff>
    </xdr:from>
    <xdr:to>
      <xdr:col>6</xdr:col>
      <xdr:colOff>916506</xdr:colOff>
      <xdr:row>0</xdr:row>
      <xdr:rowOff>999831</xdr:rowOff>
    </xdr:to>
    <xdr:pic>
      <xdr:nvPicPr>
        <xdr:cNvPr id="2" name="Picture 1">
          <a:extLst>
            <a:ext uri="{FF2B5EF4-FFF2-40B4-BE49-F238E27FC236}">
              <a16:creationId xmlns:a16="http://schemas.microsoft.com/office/drawing/2014/main" id="{10451378-BB05-3BA4-00BA-BBF16C826D3F}"/>
            </a:ext>
          </a:extLst>
        </xdr:cNvPr>
        <xdr:cNvPicPr>
          <a:picLocks noChangeAspect="1"/>
        </xdr:cNvPicPr>
      </xdr:nvPicPr>
      <xdr:blipFill>
        <a:blip xmlns:r="http://schemas.openxmlformats.org/officeDocument/2006/relationships" r:embed="rId1"/>
        <a:stretch>
          <a:fillRect/>
        </a:stretch>
      </xdr:blipFill>
      <xdr:spPr>
        <a:xfrm>
          <a:off x="3038475" y="0"/>
          <a:ext cx="2316681" cy="9998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462915</xdr:colOff>
      <xdr:row>0</xdr:row>
      <xdr:rowOff>230505</xdr:rowOff>
    </xdr:from>
    <xdr:to>
      <xdr:col>5</xdr:col>
      <xdr:colOff>249488</xdr:colOff>
      <xdr:row>1</xdr:row>
      <xdr:rowOff>88266</xdr:rowOff>
    </xdr:to>
    <xdr:pic>
      <xdr:nvPicPr>
        <xdr:cNvPr id="2" name="Picture 1">
          <a:extLst>
            <a:ext uri="{FF2B5EF4-FFF2-40B4-BE49-F238E27FC236}">
              <a16:creationId xmlns:a16="http://schemas.microsoft.com/office/drawing/2014/main" id="{776C277E-5D4D-4E71-B058-F1A1AB72D39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96615" y="230505"/>
          <a:ext cx="2078288" cy="790576"/>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4</xdr:col>
      <xdr:colOff>1143000</xdr:colOff>
      <xdr:row>0</xdr:row>
      <xdr:rowOff>66675</xdr:rowOff>
    </xdr:from>
    <xdr:to>
      <xdr:col>7</xdr:col>
      <xdr:colOff>284681</xdr:colOff>
      <xdr:row>0</xdr:row>
      <xdr:rowOff>1069681</xdr:rowOff>
    </xdr:to>
    <xdr:pic>
      <xdr:nvPicPr>
        <xdr:cNvPr id="2" name="Picture 1">
          <a:extLst>
            <a:ext uri="{FF2B5EF4-FFF2-40B4-BE49-F238E27FC236}">
              <a16:creationId xmlns:a16="http://schemas.microsoft.com/office/drawing/2014/main" id="{CF1BF003-F49F-48D9-AADD-5B76D9D4E0ED}"/>
            </a:ext>
          </a:extLst>
        </xdr:cNvPr>
        <xdr:cNvPicPr>
          <a:picLocks noChangeAspect="1"/>
        </xdr:cNvPicPr>
      </xdr:nvPicPr>
      <xdr:blipFill>
        <a:blip xmlns:r="http://schemas.openxmlformats.org/officeDocument/2006/relationships" r:embed="rId1"/>
        <a:stretch>
          <a:fillRect/>
        </a:stretch>
      </xdr:blipFill>
      <xdr:spPr>
        <a:xfrm>
          <a:off x="4752975" y="66675"/>
          <a:ext cx="2313506" cy="1003006"/>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4</xdr:col>
      <xdr:colOff>1371600</xdr:colOff>
      <xdr:row>0</xdr:row>
      <xdr:rowOff>0</xdr:rowOff>
    </xdr:from>
    <xdr:to>
      <xdr:col>6</xdr:col>
      <xdr:colOff>592656</xdr:colOff>
      <xdr:row>0</xdr:row>
      <xdr:rowOff>999831</xdr:rowOff>
    </xdr:to>
    <xdr:pic>
      <xdr:nvPicPr>
        <xdr:cNvPr id="2" name="Picture 1">
          <a:extLst>
            <a:ext uri="{FF2B5EF4-FFF2-40B4-BE49-F238E27FC236}">
              <a16:creationId xmlns:a16="http://schemas.microsoft.com/office/drawing/2014/main" id="{E7F8B522-5853-08D2-9ADC-FC6C6DF4F933}"/>
            </a:ext>
          </a:extLst>
        </xdr:cNvPr>
        <xdr:cNvPicPr>
          <a:picLocks noChangeAspect="1"/>
        </xdr:cNvPicPr>
      </xdr:nvPicPr>
      <xdr:blipFill>
        <a:blip xmlns:r="http://schemas.openxmlformats.org/officeDocument/2006/relationships" r:embed="rId1"/>
        <a:stretch>
          <a:fillRect/>
        </a:stretch>
      </xdr:blipFill>
      <xdr:spPr>
        <a:xfrm>
          <a:off x="2600325" y="0"/>
          <a:ext cx="2316681" cy="999831"/>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3</xdr:col>
      <xdr:colOff>85725</xdr:colOff>
      <xdr:row>0</xdr:row>
      <xdr:rowOff>85725</xdr:rowOff>
    </xdr:from>
    <xdr:to>
      <xdr:col>5</xdr:col>
      <xdr:colOff>211656</xdr:colOff>
      <xdr:row>0</xdr:row>
      <xdr:rowOff>1088731</xdr:rowOff>
    </xdr:to>
    <xdr:pic>
      <xdr:nvPicPr>
        <xdr:cNvPr id="2" name="Picture 1">
          <a:extLst>
            <a:ext uri="{FF2B5EF4-FFF2-40B4-BE49-F238E27FC236}">
              <a16:creationId xmlns:a16="http://schemas.microsoft.com/office/drawing/2014/main" id="{9DC640CB-B2B8-EACF-A5CF-E85D30FD561C}"/>
            </a:ext>
          </a:extLst>
        </xdr:cNvPr>
        <xdr:cNvPicPr>
          <a:picLocks noChangeAspect="1"/>
        </xdr:cNvPicPr>
      </xdr:nvPicPr>
      <xdr:blipFill>
        <a:blip xmlns:r="http://schemas.openxmlformats.org/officeDocument/2006/relationships" r:embed="rId1"/>
        <a:stretch>
          <a:fillRect/>
        </a:stretch>
      </xdr:blipFill>
      <xdr:spPr>
        <a:xfrm>
          <a:off x="5124450" y="85725"/>
          <a:ext cx="2316681" cy="1003006"/>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5</xdr:col>
      <xdr:colOff>297180</xdr:colOff>
      <xdr:row>0</xdr:row>
      <xdr:rowOff>0</xdr:rowOff>
    </xdr:from>
    <xdr:to>
      <xdr:col>7</xdr:col>
      <xdr:colOff>353192</xdr:colOff>
      <xdr:row>0</xdr:row>
      <xdr:rowOff>1077595</xdr:rowOff>
    </xdr:to>
    <xdr:pic>
      <xdr:nvPicPr>
        <xdr:cNvPr id="2" name="Picture 1">
          <a:extLst>
            <a:ext uri="{FF2B5EF4-FFF2-40B4-BE49-F238E27FC236}">
              <a16:creationId xmlns:a16="http://schemas.microsoft.com/office/drawing/2014/main" id="{51FC9C57-D348-4291-A000-492783A6F90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26430" y="0"/>
          <a:ext cx="2291212" cy="107442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5</xdr:col>
      <xdr:colOff>468630</xdr:colOff>
      <xdr:row>0</xdr:row>
      <xdr:rowOff>91440</xdr:rowOff>
    </xdr:from>
    <xdr:to>
      <xdr:col>9</xdr:col>
      <xdr:colOff>95902</xdr:colOff>
      <xdr:row>6</xdr:row>
      <xdr:rowOff>168088</xdr:rowOff>
    </xdr:to>
    <xdr:pic>
      <xdr:nvPicPr>
        <xdr:cNvPr id="2" name="Picture 1">
          <a:extLst>
            <a:ext uri="{FF2B5EF4-FFF2-40B4-BE49-F238E27FC236}">
              <a16:creationId xmlns:a16="http://schemas.microsoft.com/office/drawing/2014/main" id="{B04680C5-6EDE-412D-B20E-B7DFC65ED0A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54680" y="91440"/>
          <a:ext cx="2747662" cy="1223458"/>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5</xdr:col>
      <xdr:colOff>361950</xdr:colOff>
      <xdr:row>0</xdr:row>
      <xdr:rowOff>224790</xdr:rowOff>
    </xdr:from>
    <xdr:to>
      <xdr:col>7</xdr:col>
      <xdr:colOff>742447</xdr:colOff>
      <xdr:row>3</xdr:row>
      <xdr:rowOff>330200</xdr:rowOff>
    </xdr:to>
    <xdr:pic>
      <xdr:nvPicPr>
        <xdr:cNvPr id="2" name="Picture 1">
          <a:extLst>
            <a:ext uri="{FF2B5EF4-FFF2-40B4-BE49-F238E27FC236}">
              <a16:creationId xmlns:a16="http://schemas.microsoft.com/office/drawing/2014/main" id="{C6886677-A1EE-4B20-941F-934E34D4F6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71975" y="224790"/>
          <a:ext cx="2260732" cy="95631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3</xdr:col>
      <xdr:colOff>1941195</xdr:colOff>
      <xdr:row>1</xdr:row>
      <xdr:rowOff>11430</xdr:rowOff>
    </xdr:from>
    <xdr:to>
      <xdr:col>4</xdr:col>
      <xdr:colOff>1999747</xdr:colOff>
      <xdr:row>7</xdr:row>
      <xdr:rowOff>17145</xdr:rowOff>
    </xdr:to>
    <xdr:pic>
      <xdr:nvPicPr>
        <xdr:cNvPr id="2" name="Picture 1">
          <a:extLst>
            <a:ext uri="{FF2B5EF4-FFF2-40B4-BE49-F238E27FC236}">
              <a16:creationId xmlns:a16="http://schemas.microsoft.com/office/drawing/2014/main" id="{5008396F-E9BE-4355-BF74-A549FE3FA76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84345" y="182880"/>
          <a:ext cx="2258827" cy="1045845"/>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5</xdr:col>
      <xdr:colOff>531495</xdr:colOff>
      <xdr:row>0</xdr:row>
      <xdr:rowOff>116205</xdr:rowOff>
    </xdr:from>
    <xdr:to>
      <xdr:col>8</xdr:col>
      <xdr:colOff>1310866</xdr:colOff>
      <xdr:row>6</xdr:row>
      <xdr:rowOff>129540</xdr:rowOff>
    </xdr:to>
    <xdr:pic>
      <xdr:nvPicPr>
        <xdr:cNvPr id="2" name="Picture 1">
          <a:extLst>
            <a:ext uri="{FF2B5EF4-FFF2-40B4-BE49-F238E27FC236}">
              <a16:creationId xmlns:a16="http://schemas.microsoft.com/office/drawing/2014/main" id="{891568F8-DB53-488B-9259-372D67EC2B7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98495" y="116205"/>
          <a:ext cx="2600551" cy="1160145"/>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4</xdr:col>
      <xdr:colOff>1009047</xdr:colOff>
      <xdr:row>0</xdr:row>
      <xdr:rowOff>19051</xdr:rowOff>
    </xdr:from>
    <xdr:to>
      <xdr:col>6</xdr:col>
      <xdr:colOff>382313</xdr:colOff>
      <xdr:row>5</xdr:row>
      <xdr:rowOff>131446</xdr:rowOff>
    </xdr:to>
    <xdr:pic>
      <xdr:nvPicPr>
        <xdr:cNvPr id="2" name="Picture 1">
          <a:extLst>
            <a:ext uri="{FF2B5EF4-FFF2-40B4-BE49-F238E27FC236}">
              <a16:creationId xmlns:a16="http://schemas.microsoft.com/office/drawing/2014/main" id="{4203C118-5D3E-4AFE-9197-1158EE2164A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47497" y="19051"/>
          <a:ext cx="2211716" cy="93345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3</xdr:col>
      <xdr:colOff>1069340</xdr:colOff>
      <xdr:row>0</xdr:row>
      <xdr:rowOff>131445</xdr:rowOff>
    </xdr:from>
    <xdr:to>
      <xdr:col>4</xdr:col>
      <xdr:colOff>1216872</xdr:colOff>
      <xdr:row>6</xdr:row>
      <xdr:rowOff>161925</xdr:rowOff>
    </xdr:to>
    <xdr:pic>
      <xdr:nvPicPr>
        <xdr:cNvPr id="2" name="Picture 1">
          <a:extLst>
            <a:ext uri="{FF2B5EF4-FFF2-40B4-BE49-F238E27FC236}">
              <a16:creationId xmlns:a16="http://schemas.microsoft.com/office/drawing/2014/main" id="{B819D63E-8017-4785-B071-14385917796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88715" y="131445"/>
          <a:ext cx="2347807" cy="10591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1148715</xdr:colOff>
      <xdr:row>0</xdr:row>
      <xdr:rowOff>217805</xdr:rowOff>
    </xdr:from>
    <xdr:to>
      <xdr:col>6</xdr:col>
      <xdr:colOff>287588</xdr:colOff>
      <xdr:row>1</xdr:row>
      <xdr:rowOff>74931</xdr:rowOff>
    </xdr:to>
    <xdr:pic>
      <xdr:nvPicPr>
        <xdr:cNvPr id="2" name="Picture 1">
          <a:extLst>
            <a:ext uri="{FF2B5EF4-FFF2-40B4-BE49-F238E27FC236}">
              <a16:creationId xmlns:a16="http://schemas.microsoft.com/office/drawing/2014/main" id="{2FCC384F-A048-4338-93A1-481B9B2063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69715" y="217805"/>
          <a:ext cx="2072573" cy="796926"/>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3</xdr:col>
      <xdr:colOff>539750</xdr:colOff>
      <xdr:row>3</xdr:row>
      <xdr:rowOff>25400</xdr:rowOff>
    </xdr:from>
    <xdr:to>
      <xdr:col>6</xdr:col>
      <xdr:colOff>325967</xdr:colOff>
      <xdr:row>9</xdr:row>
      <xdr:rowOff>55880</xdr:rowOff>
    </xdr:to>
    <xdr:pic>
      <xdr:nvPicPr>
        <xdr:cNvPr id="2" name="Picture 1">
          <a:extLst>
            <a:ext uri="{FF2B5EF4-FFF2-40B4-BE49-F238E27FC236}">
              <a16:creationId xmlns:a16="http://schemas.microsoft.com/office/drawing/2014/main" id="{83EE2636-D0BF-4D8C-9974-D7E9DEDEC2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92550" y="511175"/>
          <a:ext cx="2300817" cy="100965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3</xdr:col>
      <xdr:colOff>129703</xdr:colOff>
      <xdr:row>1</xdr:row>
      <xdr:rowOff>9448</xdr:rowOff>
    </xdr:from>
    <xdr:to>
      <xdr:col>4</xdr:col>
      <xdr:colOff>1392698</xdr:colOff>
      <xdr:row>5</xdr:row>
      <xdr:rowOff>2683</xdr:rowOff>
    </xdr:to>
    <xdr:pic>
      <xdr:nvPicPr>
        <xdr:cNvPr id="2" name="Picture 1">
          <a:extLst>
            <a:ext uri="{FF2B5EF4-FFF2-40B4-BE49-F238E27FC236}">
              <a16:creationId xmlns:a16="http://schemas.microsoft.com/office/drawing/2014/main" id="{0261B9C9-462A-4B6A-8D77-43B68DBD28A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91795" y="242713"/>
          <a:ext cx="1982230" cy="92163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154493</xdr:colOff>
      <xdr:row>0</xdr:row>
      <xdr:rowOff>28575</xdr:rowOff>
    </xdr:from>
    <xdr:to>
      <xdr:col>5</xdr:col>
      <xdr:colOff>365246</xdr:colOff>
      <xdr:row>5</xdr:row>
      <xdr:rowOff>0</xdr:rowOff>
    </xdr:to>
    <xdr:pic>
      <xdr:nvPicPr>
        <xdr:cNvPr id="2" name="Picture 1">
          <a:extLst>
            <a:ext uri="{FF2B5EF4-FFF2-40B4-BE49-F238E27FC236}">
              <a16:creationId xmlns:a16="http://schemas.microsoft.com/office/drawing/2014/main" id="{FBC0ADB4-90D1-4BDA-9D03-E9EBBC0A60B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21593" y="28575"/>
          <a:ext cx="2007168" cy="83629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1093470</xdr:colOff>
      <xdr:row>1</xdr:row>
      <xdr:rowOff>67123</xdr:rowOff>
    </xdr:from>
    <xdr:to>
      <xdr:col>8</xdr:col>
      <xdr:colOff>285750</xdr:colOff>
      <xdr:row>6</xdr:row>
      <xdr:rowOff>131399</xdr:rowOff>
    </xdr:to>
    <xdr:pic>
      <xdr:nvPicPr>
        <xdr:cNvPr id="2" name="Picture 1">
          <a:extLst>
            <a:ext uri="{FF2B5EF4-FFF2-40B4-BE49-F238E27FC236}">
              <a16:creationId xmlns:a16="http://schemas.microsoft.com/office/drawing/2014/main" id="{1CF9554C-B9B3-439F-B675-AF760EBBC21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98670" y="238573"/>
          <a:ext cx="2030730" cy="91771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297180</xdr:colOff>
      <xdr:row>0</xdr:row>
      <xdr:rowOff>0</xdr:rowOff>
    </xdr:from>
    <xdr:to>
      <xdr:col>9</xdr:col>
      <xdr:colOff>551197</xdr:colOff>
      <xdr:row>4</xdr:row>
      <xdr:rowOff>173292</xdr:rowOff>
    </xdr:to>
    <xdr:pic>
      <xdr:nvPicPr>
        <xdr:cNvPr id="2" name="Picture 1">
          <a:extLst>
            <a:ext uri="{FF2B5EF4-FFF2-40B4-BE49-F238E27FC236}">
              <a16:creationId xmlns:a16="http://schemas.microsoft.com/office/drawing/2014/main" id="{9874FC24-E743-4C99-AB7D-3225667FA36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54755" y="171450"/>
          <a:ext cx="2090437" cy="91433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329565</xdr:colOff>
      <xdr:row>0</xdr:row>
      <xdr:rowOff>46520</xdr:rowOff>
    </xdr:from>
    <xdr:to>
      <xdr:col>9</xdr:col>
      <xdr:colOff>364490</xdr:colOff>
      <xdr:row>4</xdr:row>
      <xdr:rowOff>17314</xdr:rowOff>
    </xdr:to>
    <xdr:pic>
      <xdr:nvPicPr>
        <xdr:cNvPr id="3" name="Picture 2">
          <a:extLst>
            <a:ext uri="{FF2B5EF4-FFF2-40B4-BE49-F238E27FC236}">
              <a16:creationId xmlns:a16="http://schemas.microsoft.com/office/drawing/2014/main" id="{94AEEFA2-74AD-4A34-A86B-74DEE1ABE32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87165" y="446570"/>
          <a:ext cx="1867535" cy="78422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129302</xdr:colOff>
      <xdr:row>0</xdr:row>
      <xdr:rowOff>158750</xdr:rowOff>
    </xdr:from>
    <xdr:to>
      <xdr:col>5</xdr:col>
      <xdr:colOff>1191974</xdr:colOff>
      <xdr:row>6</xdr:row>
      <xdr:rowOff>55097</xdr:rowOff>
    </xdr:to>
    <xdr:pic>
      <xdr:nvPicPr>
        <xdr:cNvPr id="2" name="Picture 1">
          <a:extLst>
            <a:ext uri="{FF2B5EF4-FFF2-40B4-BE49-F238E27FC236}">
              <a16:creationId xmlns:a16="http://schemas.microsoft.com/office/drawing/2014/main" id="{AA1F3014-830A-4F1E-8B59-205CD14E933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75083" y="158750"/>
          <a:ext cx="2336086" cy="107935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2564130</xdr:colOff>
      <xdr:row>0</xdr:row>
      <xdr:rowOff>131445</xdr:rowOff>
    </xdr:from>
    <xdr:to>
      <xdr:col>3</xdr:col>
      <xdr:colOff>2047240</xdr:colOff>
      <xdr:row>6</xdr:row>
      <xdr:rowOff>18585</xdr:rowOff>
    </xdr:to>
    <xdr:pic>
      <xdr:nvPicPr>
        <xdr:cNvPr id="2" name="Picture 1">
          <a:extLst>
            <a:ext uri="{FF2B5EF4-FFF2-40B4-BE49-F238E27FC236}">
              <a16:creationId xmlns:a16="http://schemas.microsoft.com/office/drawing/2014/main" id="{8FDFC48A-9FC5-46C8-843E-F9567E1D3B3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1905" y="131445"/>
          <a:ext cx="2327910" cy="10872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dking\AppData\Local\Microsoft\Windows\INetCache\Content.Outlook\TKHRR06B\HOME%20%20HTF%20RFP%202023.xlsx" TargetMode="External"/><Relationship Id="rId1" Type="http://schemas.openxmlformats.org/officeDocument/2006/relationships/externalLinkPath" Target="file:///C:\Users\dking\AppData\Local\Microsoft\Windows\INetCache\Content.Outlook\TKHRR06B\HOME%20%20HTF%20RFP%20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WILSHERE/My%20Documents/2016%20FOLDER/2016%20APPLICATION%20FORMS/SALP%20APPLICATION%20new.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O:\Production\ALL%20PROGRAM%20PROJECTS\!ADMIN\AHFP\Development%20Loan\AHFP%20Development%20Loan%20Application%20w%20proforma.xlsx" TargetMode="External"/><Relationship Id="rId1" Type="http://schemas.openxmlformats.org/officeDocument/2006/relationships/externalLinkPath" Target="https://wvhdf.sharepoint.com/Production/ALL%20PROGRAM%20PROJECTS/!ADMIN/AHFP/Development%20Loan/AHFP%20Development%20Loan%20Application%20w%20proforma.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dking\Desktop\HOME%20%20HTF%20RFP%202023.xlsx" TargetMode="External"/><Relationship Id="rId1" Type="http://schemas.openxmlformats.org/officeDocument/2006/relationships/externalLinkPath" Target="file:///C:\Users\dking\Desktop\HOME%20%20HTF%20RFP%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g. 1 Owner-Developer Info."/>
      <sheetName val="Pg. 2 Developer Info."/>
      <sheetName val="Pg. 3 Owner-Project details"/>
      <sheetName val="Pg. 4 Development Team &amp; Sched"/>
      <sheetName val="Pg. 5 504-Fair Hsg.-Exp."/>
      <sheetName val="Pg. 6 CEO Not.-Supp. Serv.-Fin"/>
      <sheetName val="Pg. 7 Rehabilitation"/>
      <sheetName val="Pg. 8 Residential"/>
      <sheetName val="Pg. 9 Non-Residential"/>
      <sheetName val="Pg. 10 Davis Bac-Sources &amp; Uses"/>
      <sheetName val="Pg. 11 Utilities &amp; Rents"/>
      <sheetName val="Pg. 12 Prop. Amenities, Fac."/>
      <sheetName val="Pg. 13 En. Star-Fire Prev. Cert"/>
      <sheetName val="Pg. 14 Project Type"/>
      <sheetName val="Pg. 15 Project Subsidy"/>
      <sheetName val="Pg. 16 Property Income"/>
      <sheetName val="Pg. 17 Property Annual Expenses"/>
      <sheetName val="Pg. 18 Annual Cash Flow"/>
      <sheetName val="Pg. 19 30-Yr. Annual Cash Flow "/>
      <sheetName val="Pg. 20 Annual Cash Flow cont."/>
      <sheetName val="Pg. 21 Section 3 Certification"/>
      <sheetName val="Pg. 22 Owner Certification"/>
      <sheetName val="Pg. 23 Sample CEO Notification "/>
      <sheetName val="Pg. 24 CHDO Proceeds Report"/>
      <sheetName val="Pg. 25 Authorization"/>
      <sheetName val="Pg. 26 Attachments Checklist"/>
      <sheetName val="Pg. 27 Attachments Checklist"/>
      <sheetName val="Pg. 28 Self-Score"/>
      <sheetName val="Pg. 29 Self-Score"/>
      <sheetName val="Pg. 30 Self-Score"/>
      <sheetName val="DO NOT DELETE - DROP DOWN 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1"/>
      <sheetName val="SD_Dropdowns"/>
      <sheetName val="PAGE 2"/>
      <sheetName val="PAGE 3"/>
      <sheetName val="PAGE 4"/>
      <sheetName val="PAGE 5"/>
      <sheetName val="PAGE 6"/>
      <sheetName val="PAGE 7"/>
      <sheetName val="PAGE 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Name val="Instructions"/>
      <sheetName val="Loan Product Information"/>
      <sheetName val="PREAPPLICATION"/>
      <sheetName val="Narrative"/>
      <sheetName val="Project Details"/>
      <sheetName val="Project Details 2"/>
      <sheetName val="Residential Budget S&amp;U"/>
      <sheetName val="Commercial Budget S&amp;U"/>
      <sheetName val="Property Annual Expenses"/>
      <sheetName val="Property Income"/>
      <sheetName val="Property Cash Flow"/>
      <sheetName val=" 30-Yr. Annual Cash Flow "/>
      <sheetName val="Annual Cash Flow cont."/>
      <sheetName val="Authorization"/>
      <sheetName val="Required Attachment Index 7 "/>
    </sheetNames>
    <sheetDataSet>
      <sheetData sheetId="0"/>
      <sheetData sheetId="1"/>
      <sheetData sheetId="2"/>
      <sheetData sheetId="3"/>
      <sheetData sheetId="4"/>
      <sheetData sheetId="5"/>
      <sheetData sheetId="6">
        <row r="19">
          <cell r="B19" t="str">
            <v>WVHDF AHFP Requested</v>
          </cell>
        </row>
        <row r="20">
          <cell r="B20" t="str">
            <v>Source 2</v>
          </cell>
        </row>
        <row r="21">
          <cell r="B21" t="str">
            <v>Source 3</v>
          </cell>
        </row>
        <row r="22">
          <cell r="B22" t="str">
            <v>Source 4</v>
          </cell>
        </row>
        <row r="23">
          <cell r="B23" t="str">
            <v>Source 5</v>
          </cell>
        </row>
        <row r="24">
          <cell r="B24" t="str">
            <v>Source 6</v>
          </cell>
        </row>
      </sheetData>
      <sheetData sheetId="7"/>
      <sheetData sheetId="8"/>
      <sheetData sheetId="9"/>
      <sheetData sheetId="10"/>
      <sheetData sheetId="11"/>
      <sheetData sheetId="12"/>
      <sheetData sheetId="13"/>
      <sheetData sheetId="14"/>
      <sheetData sheetId="1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g. 1 Owner-Developer Info."/>
      <sheetName val="Pg. 2 Developer Info."/>
      <sheetName val="Pg. 3 Owner-Project details"/>
      <sheetName val="Pg. 4 Development Team &amp; Sched"/>
      <sheetName val="Pg. 5 504-Fair Hsg.-Exp."/>
      <sheetName val="Pg. 6 CEO Not.-Supp. Serv.-Fin"/>
      <sheetName val="Pg. 7 Rehabilitation"/>
      <sheetName val="Pg. 8 Residential"/>
      <sheetName val="Pg. 9 Non-Residential"/>
      <sheetName val="Pg. 10 Davis Bac-Sources &amp; Uses"/>
      <sheetName val="Pg. 11 Utilities &amp; Rents"/>
      <sheetName val="Pg. 12 Prop. Amenities, Fac."/>
      <sheetName val="Pg. 13 En. Star-Fire Prev. Cert"/>
      <sheetName val="Pg. 14 Project Type"/>
      <sheetName val="Pg. 15 Project Subsidy"/>
      <sheetName val="Pg. 16 Property Income"/>
      <sheetName val="Pg. 17 Property Annual Expenses"/>
      <sheetName val="Pg. 18 Annual Cash Flow"/>
      <sheetName val="Pg. 19 30-Yr. Annual Cash Flow "/>
      <sheetName val="Pg. 20 Annual Cash Flow cont."/>
      <sheetName val="Pg. 21 Section 3 Certification"/>
      <sheetName val="Pg. 22 Owner Certification"/>
      <sheetName val="Pg. 23 Sample CEO Notification "/>
      <sheetName val="Pg. 24 CHDO Proceeds Report"/>
      <sheetName val="Pg. 25 Authorization"/>
      <sheetName val="Pg. 26 Attachments Checklist"/>
      <sheetName val="Pg. 27 Attachments Checklist"/>
      <sheetName val="Pg. 28 Self-Score"/>
      <sheetName val="Pg. 29 Self-Score"/>
      <sheetName val="Pg. 30 Self-Score"/>
      <sheetName val="DO NOT DELETE - DROP DOWN 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25">
          <cell r="F25">
            <v>0.02</v>
          </cell>
        </row>
        <row r="26">
          <cell r="F26"/>
        </row>
        <row r="28">
          <cell r="F28"/>
        </row>
        <row r="29">
          <cell r="F29">
            <v>0.03</v>
          </cell>
        </row>
        <row r="30">
          <cell r="F30">
            <v>0.03</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support.microsoft.com/en-us/office/first-things-to-know-about-teams-in-microsoft-teams-5e4fd702-85f5-48d7-ae14-98821a1f90d3" TargetMode="External"/></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6"/>
  <sheetViews>
    <sheetView showGridLines="0" tabSelected="1" zoomScaleNormal="100" zoomScalePageLayoutView="71" workbookViewId="0"/>
  </sheetViews>
  <sheetFormatPr defaultColWidth="10.7265625" defaultRowHeight="13"/>
  <cols>
    <col min="1" max="1" width="1.453125" style="2" customWidth="1"/>
    <col min="2" max="2" width="10.26953125" style="2" customWidth="1"/>
    <col min="3" max="3" width="7.54296875" style="2" customWidth="1"/>
    <col min="4" max="4" width="6.7265625" style="2" customWidth="1"/>
    <col min="5" max="5" width="10.453125" style="2" customWidth="1"/>
    <col min="6" max="6" width="6.7265625" style="2" customWidth="1"/>
    <col min="7" max="7" width="1.7265625" style="2" customWidth="1"/>
    <col min="8" max="8" width="5.7265625" style="2" customWidth="1"/>
    <col min="9" max="9" width="6.7265625" style="2" customWidth="1"/>
    <col min="10" max="10" width="8.26953125" style="2" customWidth="1"/>
    <col min="11" max="11" width="3.7265625" style="2" customWidth="1"/>
    <col min="12" max="12" width="8.7265625" style="2" customWidth="1"/>
    <col min="13" max="13" width="6.26953125" style="2" customWidth="1"/>
    <col min="14" max="14" width="12.54296875" style="2" customWidth="1"/>
    <col min="15" max="15" width="9.54296875" style="2" customWidth="1"/>
    <col min="16" max="16" width="5.7265625" style="2" customWidth="1"/>
    <col min="17" max="17" width="9.81640625" style="2" customWidth="1"/>
    <col min="18" max="18" width="5.7265625" style="2" customWidth="1"/>
    <col min="19" max="16384" width="10.7265625" style="2"/>
  </cols>
  <sheetData>
    <row r="1" spans="1:18" ht="25.9" customHeight="1"/>
    <row r="2" spans="1:18" ht="21" customHeight="1"/>
    <row r="3" spans="1:18" ht="15.5">
      <c r="A3" s="4"/>
      <c r="B3" s="4"/>
      <c r="C3" s="4"/>
      <c r="D3" s="4"/>
      <c r="E3" s="4"/>
      <c r="F3" s="4"/>
      <c r="G3" s="4"/>
      <c r="H3" s="4"/>
      <c r="I3" s="4"/>
      <c r="J3" s="4"/>
      <c r="K3" s="4"/>
      <c r="L3" s="4"/>
      <c r="M3" s="4"/>
      <c r="N3" s="4"/>
    </row>
    <row r="4" spans="1:18" ht="15.5">
      <c r="A4" s="3"/>
      <c r="B4" s="3"/>
      <c r="C4" s="3"/>
      <c r="D4" s="3"/>
      <c r="E4" s="3"/>
      <c r="F4" s="3"/>
      <c r="G4" s="3"/>
      <c r="H4" s="3"/>
      <c r="I4" s="3"/>
      <c r="J4" s="3"/>
      <c r="K4" s="3"/>
      <c r="L4" s="3"/>
      <c r="M4" s="3"/>
      <c r="N4" s="3"/>
    </row>
    <row r="5" spans="1:18" ht="15.5">
      <c r="A5" s="3"/>
      <c r="B5" s="3"/>
      <c r="C5" s="3"/>
      <c r="D5" s="3"/>
      <c r="E5" s="3"/>
      <c r="F5" s="3"/>
      <c r="G5" s="3"/>
      <c r="H5" s="3"/>
      <c r="I5" s="3"/>
      <c r="J5" s="3"/>
      <c r="K5" s="3"/>
      <c r="L5" s="3"/>
      <c r="M5" s="3"/>
      <c r="N5" s="3"/>
    </row>
    <row r="7" spans="1:18" ht="55.5" customHeight="1">
      <c r="A7" s="1"/>
      <c r="B7" s="5"/>
      <c r="C7" s="5"/>
      <c r="D7" s="5"/>
      <c r="E7" s="5"/>
      <c r="F7" s="5"/>
      <c r="G7" s="5"/>
      <c r="H7" s="5"/>
      <c r="I7" s="5"/>
      <c r="J7" s="5"/>
      <c r="K7" s="5"/>
      <c r="L7" s="5"/>
      <c r="M7" s="5"/>
      <c r="N7" s="5"/>
    </row>
    <row r="8" spans="1:18" ht="122.25" customHeight="1">
      <c r="A8" s="1"/>
      <c r="B8" s="482" t="s">
        <v>0</v>
      </c>
      <c r="C8" s="483"/>
      <c r="D8" s="483"/>
      <c r="E8" s="483"/>
      <c r="F8" s="483"/>
      <c r="G8" s="483"/>
      <c r="H8" s="483"/>
      <c r="I8" s="483"/>
      <c r="J8" s="483"/>
      <c r="K8" s="483"/>
      <c r="L8" s="483"/>
      <c r="M8" s="483"/>
      <c r="N8" s="483"/>
      <c r="O8" s="483"/>
      <c r="P8" s="483"/>
      <c r="Q8" s="483"/>
      <c r="R8" s="483"/>
    </row>
    <row r="9" spans="1:18" ht="70.5" customHeight="1">
      <c r="A9" s="1"/>
      <c r="B9" s="5"/>
      <c r="C9" s="11"/>
      <c r="D9" s="11"/>
      <c r="E9" s="11"/>
      <c r="F9" s="11"/>
      <c r="G9" s="11"/>
      <c r="H9" s="11"/>
      <c r="I9" s="11"/>
      <c r="J9" s="11"/>
      <c r="K9" s="11"/>
      <c r="L9" s="11"/>
      <c r="M9" s="11"/>
      <c r="N9" s="11"/>
    </row>
    <row r="10" spans="1:18" ht="52.5" customHeight="1">
      <c r="A10" s="1"/>
      <c r="B10" s="482" t="s">
        <v>1</v>
      </c>
      <c r="C10" s="482"/>
      <c r="D10" s="482"/>
      <c r="E10" s="482"/>
      <c r="F10" s="482"/>
      <c r="G10" s="482"/>
      <c r="H10" s="482"/>
      <c r="I10" s="482"/>
      <c r="J10" s="482"/>
      <c r="K10" s="482"/>
      <c r="L10" s="482"/>
      <c r="M10" s="482"/>
      <c r="N10" s="482"/>
      <c r="O10" s="482"/>
      <c r="P10" s="482"/>
      <c r="Q10" s="482"/>
      <c r="R10" s="482"/>
    </row>
    <row r="11" spans="1:18" ht="25.15" customHeight="1">
      <c r="A11" s="3"/>
      <c r="B11" s="487" t="s">
        <v>2</v>
      </c>
      <c r="C11" s="487"/>
      <c r="D11" s="487"/>
      <c r="E11" s="487"/>
      <c r="F11" s="487"/>
      <c r="G11" s="487"/>
      <c r="H11" s="487"/>
      <c r="I11" s="487"/>
      <c r="J11" s="487"/>
      <c r="K11" s="487"/>
      <c r="L11" s="487"/>
      <c r="M11" s="487"/>
      <c r="N11" s="487"/>
      <c r="O11" s="487"/>
      <c r="P11" s="487"/>
      <c r="Q11" s="487"/>
      <c r="R11" s="487"/>
    </row>
    <row r="12" spans="1:18" ht="25.15" customHeight="1">
      <c r="A12" s="3"/>
      <c r="B12" s="491" t="s">
        <v>3</v>
      </c>
      <c r="C12" s="491"/>
      <c r="D12" s="491"/>
      <c r="E12" s="491"/>
      <c r="F12" s="491"/>
      <c r="G12" s="491"/>
      <c r="H12" s="491"/>
      <c r="I12" s="491"/>
      <c r="J12" s="491"/>
      <c r="K12" s="491"/>
      <c r="L12" s="491"/>
      <c r="M12" s="491"/>
      <c r="N12" s="491"/>
      <c r="O12" s="491"/>
      <c r="P12" s="491"/>
      <c r="Q12" s="491"/>
      <c r="R12" s="491"/>
    </row>
    <row r="13" spans="1:18" ht="16.5" customHeight="1">
      <c r="A13" s="3"/>
      <c r="B13" s="5"/>
      <c r="C13" s="5"/>
      <c r="D13" s="32"/>
      <c r="E13" s="32"/>
      <c r="F13" s="32"/>
      <c r="G13" s="32"/>
      <c r="H13" s="32"/>
      <c r="I13" s="32"/>
      <c r="J13" s="32"/>
      <c r="K13" s="5"/>
      <c r="L13" s="5"/>
      <c r="M13" s="5"/>
      <c r="N13" s="5"/>
    </row>
    <row r="14" spans="1:18" ht="16.5" customHeight="1">
      <c r="A14" s="3"/>
      <c r="B14" s="5"/>
      <c r="C14" s="5"/>
      <c r="D14" s="32"/>
      <c r="E14" s="32"/>
      <c r="F14" s="32"/>
      <c r="G14" s="32"/>
      <c r="H14" s="32"/>
      <c r="I14" s="32"/>
      <c r="J14" s="32"/>
      <c r="K14" s="5"/>
      <c r="L14" s="5"/>
      <c r="M14" s="5"/>
      <c r="N14" s="5"/>
    </row>
    <row r="15" spans="1:18" ht="15.75" customHeight="1">
      <c r="A15" s="4"/>
      <c r="B15" s="5"/>
      <c r="C15" s="5"/>
      <c r="D15" s="32"/>
      <c r="E15" s="32"/>
      <c r="F15" s="32"/>
      <c r="G15" s="32"/>
      <c r="H15" s="32"/>
      <c r="I15" s="32"/>
      <c r="J15" s="32"/>
      <c r="K15" s="5"/>
      <c r="L15" s="5"/>
      <c r="M15" s="5"/>
      <c r="N15" s="5"/>
    </row>
    <row r="16" spans="1:18" ht="15.75" customHeight="1">
      <c r="A16" s="3"/>
      <c r="B16" s="5"/>
      <c r="C16" s="5"/>
      <c r="D16" s="32"/>
      <c r="E16" s="32"/>
      <c r="F16" s="32"/>
      <c r="G16" s="32"/>
      <c r="H16" s="32"/>
      <c r="I16" s="32"/>
      <c r="J16" s="32"/>
      <c r="K16" s="5"/>
      <c r="L16" s="5"/>
      <c r="M16" s="5"/>
      <c r="N16" s="5"/>
    </row>
    <row r="17" spans="1:17" ht="19.5" customHeight="1">
      <c r="A17" s="3"/>
      <c r="B17" s="6"/>
      <c r="C17" s="9"/>
      <c r="D17" s="32"/>
      <c r="E17" s="32"/>
      <c r="F17" s="32"/>
      <c r="G17" s="32"/>
      <c r="H17" s="32"/>
      <c r="I17" s="32"/>
      <c r="J17" s="32"/>
      <c r="K17" s="6"/>
      <c r="L17" s="6"/>
      <c r="M17" s="4"/>
      <c r="N17" s="4"/>
    </row>
    <row r="18" spans="1:17" ht="15.75" customHeight="1">
      <c r="A18" s="3"/>
      <c r="B18" s="8"/>
      <c r="C18" s="8"/>
      <c r="D18" s="32"/>
      <c r="E18" s="32"/>
      <c r="F18" s="32"/>
      <c r="G18" s="32"/>
      <c r="H18" s="32"/>
      <c r="I18" s="32"/>
      <c r="J18" s="32"/>
      <c r="K18" s="8"/>
      <c r="L18" s="8"/>
      <c r="M18" s="8"/>
      <c r="N18" s="8"/>
    </row>
    <row r="19" spans="1:17" ht="7.5" customHeight="1">
      <c r="A19" s="3"/>
      <c r="B19" s="23"/>
      <c r="C19" s="23"/>
      <c r="D19" s="32"/>
      <c r="E19" s="32"/>
      <c r="F19" s="32"/>
      <c r="G19" s="32"/>
      <c r="H19" s="32"/>
      <c r="I19" s="32"/>
      <c r="J19" s="32"/>
      <c r="K19" s="23"/>
      <c r="L19" s="23"/>
      <c r="M19" s="23"/>
      <c r="N19" s="23"/>
    </row>
    <row r="20" spans="1:17" ht="39.75" customHeight="1">
      <c r="A20" s="3"/>
      <c r="B20" s="8"/>
      <c r="C20" s="8"/>
      <c r="D20" s="32"/>
      <c r="E20" s="32"/>
      <c r="F20" s="32"/>
      <c r="G20" s="32"/>
      <c r="H20" s="32"/>
      <c r="I20" s="32"/>
      <c r="J20" s="32"/>
      <c r="K20" s="8"/>
      <c r="L20" s="8"/>
      <c r="M20" s="8"/>
      <c r="N20" s="8"/>
    </row>
    <row r="21" spans="1:17" ht="10.5" customHeight="1">
      <c r="A21" s="3"/>
      <c r="B21" s="23"/>
      <c r="C21" s="23"/>
      <c r="D21" s="32"/>
      <c r="E21" s="32"/>
      <c r="F21" s="32"/>
      <c r="G21" s="32"/>
      <c r="H21" s="32"/>
      <c r="I21" s="32"/>
      <c r="J21" s="32"/>
      <c r="K21" s="23"/>
      <c r="L21" s="23"/>
      <c r="M21" s="23"/>
      <c r="N21" s="23"/>
    </row>
    <row r="22" spans="1:17" ht="10.5" customHeight="1">
      <c r="A22" s="3"/>
      <c r="B22" s="23"/>
      <c r="C22" s="23"/>
      <c r="D22" s="20"/>
      <c r="E22" s="20"/>
      <c r="F22" s="20"/>
      <c r="G22" s="20"/>
      <c r="H22" s="20"/>
      <c r="I22" s="20"/>
      <c r="J22" s="20"/>
      <c r="K22" s="23"/>
      <c r="L22" s="23"/>
      <c r="M22" s="23"/>
      <c r="N22" s="23"/>
    </row>
    <row r="23" spans="1:17" ht="16.5" customHeight="1">
      <c r="A23" s="3"/>
      <c r="B23" s="8"/>
      <c r="C23" s="8"/>
      <c r="D23" s="8"/>
      <c r="E23" s="8"/>
      <c r="F23" s="8"/>
      <c r="G23" s="8"/>
      <c r="H23" s="8"/>
      <c r="I23" s="8"/>
      <c r="J23" s="8"/>
      <c r="K23" s="8"/>
      <c r="L23" s="8"/>
      <c r="M23" s="8"/>
      <c r="N23" s="8"/>
    </row>
    <row r="24" spans="1:17" ht="35.25" customHeight="1">
      <c r="A24" s="3"/>
    </row>
    <row r="25" spans="1:17" ht="24.75" customHeight="1">
      <c r="A25" s="3"/>
    </row>
    <row r="26" spans="1:17" ht="15.75" customHeight="1">
      <c r="A26" s="3"/>
      <c r="B26" s="6"/>
      <c r="C26" s="4"/>
      <c r="D26" s="4"/>
      <c r="E26" s="7"/>
      <c r="F26" s="7"/>
      <c r="G26" s="7"/>
      <c r="H26" s="7"/>
      <c r="I26" s="6"/>
      <c r="J26" s="6"/>
      <c r="K26" s="6"/>
      <c r="L26" s="6"/>
      <c r="M26" s="4"/>
      <c r="N26" s="4"/>
    </row>
    <row r="27" spans="1:17" ht="15.75" customHeight="1">
      <c r="A27" s="3"/>
      <c r="B27" s="6"/>
      <c r="C27" s="6"/>
      <c r="D27" s="6"/>
      <c r="E27" s="6"/>
      <c r="F27" s="6"/>
      <c r="G27" s="6"/>
      <c r="H27" s="6"/>
      <c r="I27" s="6"/>
      <c r="J27" s="6"/>
      <c r="K27" s="6"/>
      <c r="L27" s="6"/>
      <c r="M27" s="4"/>
      <c r="N27" s="4"/>
    </row>
    <row r="28" spans="1:17" ht="15.5">
      <c r="A28" s="3"/>
      <c r="B28" s="6"/>
      <c r="C28" s="6"/>
      <c r="D28" s="6"/>
      <c r="E28" s="6"/>
      <c r="F28" s="6"/>
      <c r="G28" s="6"/>
      <c r="H28" s="6"/>
      <c r="I28" s="6"/>
      <c r="J28" s="6"/>
      <c r="K28" s="6"/>
      <c r="L28" s="6"/>
      <c r="M28" s="4"/>
      <c r="N28" s="4"/>
      <c r="Q28" s="1"/>
    </row>
    <row r="29" spans="1:17" ht="15.75" customHeight="1">
      <c r="A29" s="4"/>
      <c r="B29" s="4"/>
      <c r="C29" s="4"/>
      <c r="D29" s="4"/>
      <c r="E29" s="4"/>
      <c r="F29" s="4"/>
      <c r="G29" s="4"/>
      <c r="H29" s="4"/>
      <c r="I29" s="4"/>
      <c r="J29" s="4"/>
      <c r="K29" s="4"/>
      <c r="L29" s="4"/>
      <c r="M29" s="4"/>
      <c r="N29" s="4"/>
    </row>
    <row r="30" spans="1:17" ht="25" customHeight="1">
      <c r="A30" s="3"/>
      <c r="B30" s="4"/>
      <c r="C30" s="4"/>
      <c r="D30" s="4"/>
      <c r="E30" s="4"/>
      <c r="F30" s="4"/>
      <c r="G30" s="4"/>
      <c r="H30" s="4"/>
      <c r="I30" s="4"/>
      <c r="J30" s="4"/>
      <c r="K30" s="4"/>
      <c r="L30" s="4"/>
      <c r="M30" s="4"/>
      <c r="N30" s="3"/>
    </row>
    <row r="31" spans="1:17" ht="15.75" customHeight="1">
      <c r="A31" s="3"/>
      <c r="B31" s="4"/>
      <c r="C31" s="4"/>
      <c r="D31" s="481"/>
      <c r="E31" s="481"/>
      <c r="F31" s="481"/>
      <c r="G31" s="481"/>
      <c r="H31" s="481"/>
      <c r="I31" s="481"/>
      <c r="J31" s="481"/>
      <c r="K31" s="481"/>
      <c r="L31" s="481"/>
      <c r="M31" s="19"/>
      <c r="N31" s="3"/>
      <c r="Q31" s="1"/>
    </row>
    <row r="32" spans="1:17" ht="15.75" customHeight="1">
      <c r="A32" s="4"/>
      <c r="B32" s="4"/>
      <c r="C32" s="4"/>
      <c r="D32" s="4"/>
      <c r="E32" s="4"/>
      <c r="F32" s="4"/>
      <c r="G32" s="4"/>
      <c r="H32" s="4"/>
      <c r="I32" s="4"/>
      <c r="J32" s="4"/>
      <c r="K32" s="4"/>
      <c r="L32" s="4"/>
      <c r="M32" s="4"/>
      <c r="N32" s="4"/>
    </row>
    <row r="33" spans="1:17" ht="25" customHeight="1">
      <c r="A33" s="3"/>
      <c r="B33" s="490" t="s">
        <v>4</v>
      </c>
      <c r="C33" s="490"/>
      <c r="D33" s="490"/>
      <c r="E33" s="490"/>
      <c r="F33" s="490"/>
      <c r="G33" s="490"/>
      <c r="H33" s="490"/>
      <c r="I33" s="490"/>
      <c r="J33" s="490"/>
      <c r="K33" s="490"/>
      <c r="L33" s="490"/>
      <c r="M33" s="490"/>
      <c r="N33" s="490"/>
      <c r="O33" s="490"/>
    </row>
    <row r="34" spans="1:17" ht="15.75" customHeight="1">
      <c r="A34" s="3"/>
      <c r="B34" s="4"/>
      <c r="C34" s="4"/>
      <c r="D34" s="481"/>
      <c r="E34" s="481"/>
      <c r="F34" s="481"/>
      <c r="G34" s="481"/>
      <c r="H34" s="481"/>
      <c r="I34" s="481"/>
      <c r="J34" s="481"/>
      <c r="K34" s="481"/>
      <c r="L34" s="481"/>
      <c r="M34" s="19"/>
      <c r="N34" s="3"/>
      <c r="Q34" s="1"/>
    </row>
    <row r="35" spans="1:17" ht="21" customHeight="1">
      <c r="A35" s="4"/>
      <c r="B35" s="4"/>
      <c r="C35" s="4"/>
      <c r="D35" s="4"/>
      <c r="E35" s="4"/>
      <c r="F35" s="4"/>
      <c r="G35" s="4"/>
      <c r="H35" s="4"/>
      <c r="I35" s="4"/>
      <c r="J35" s="4"/>
      <c r="K35" s="4"/>
      <c r="L35" s="4"/>
      <c r="M35" s="4"/>
      <c r="N35" s="4"/>
    </row>
    <row r="36" spans="1:17" ht="25" customHeight="1">
      <c r="A36" s="3"/>
      <c r="B36" s="488"/>
      <c r="C36" s="488"/>
      <c r="D36" s="481"/>
      <c r="E36" s="481"/>
      <c r="F36" s="481"/>
      <c r="G36" s="481"/>
      <c r="H36" s="481"/>
      <c r="I36" s="489"/>
      <c r="J36" s="489"/>
      <c r="K36" s="489"/>
      <c r="L36" s="489"/>
      <c r="M36" s="4"/>
      <c r="N36" s="3"/>
    </row>
    <row r="37" spans="1:17" ht="15.5">
      <c r="A37" s="3"/>
      <c r="B37" s="4"/>
      <c r="C37" s="4"/>
      <c r="D37" s="481"/>
      <c r="E37" s="481"/>
      <c r="F37" s="481"/>
      <c r="G37" s="481"/>
      <c r="H37" s="481"/>
      <c r="I37" s="481"/>
      <c r="J37" s="481"/>
      <c r="K37" s="481"/>
      <c r="L37" s="481"/>
      <c r="M37" s="19"/>
      <c r="N37" s="3"/>
      <c r="Q37" s="1"/>
    </row>
    <row r="38" spans="1:17" ht="15.5">
      <c r="A38" s="4"/>
      <c r="B38" s="4"/>
      <c r="C38" s="4"/>
      <c r="D38" s="4"/>
      <c r="E38" s="4"/>
      <c r="F38" s="4"/>
      <c r="G38" s="4"/>
      <c r="H38" s="4"/>
      <c r="I38" s="4"/>
      <c r="J38" s="4"/>
      <c r="K38" s="4"/>
      <c r="L38" s="4"/>
      <c r="M38" s="4"/>
      <c r="N38" s="4"/>
    </row>
    <row r="39" spans="1:17" ht="25" customHeight="1">
      <c r="A39" s="3"/>
      <c r="B39" s="488"/>
      <c r="C39" s="488"/>
      <c r="D39" s="481"/>
      <c r="E39" s="481"/>
      <c r="F39" s="481"/>
      <c r="G39" s="481"/>
      <c r="H39" s="481"/>
      <c r="I39" s="489"/>
      <c r="J39" s="489"/>
      <c r="K39" s="489"/>
      <c r="L39" s="489"/>
      <c r="M39" s="4"/>
      <c r="N39" s="3"/>
    </row>
    <row r="40" spans="1:17">
      <c r="A40" s="1"/>
      <c r="D40" s="485"/>
      <c r="E40" s="485"/>
      <c r="F40" s="485"/>
      <c r="G40" s="485"/>
      <c r="H40" s="485"/>
      <c r="I40" s="485"/>
      <c r="J40" s="485"/>
      <c r="K40" s="485"/>
      <c r="L40" s="485"/>
      <c r="M40" s="16"/>
      <c r="N40" s="1"/>
      <c r="Q40" s="1"/>
    </row>
    <row r="42" spans="1:17" ht="25" customHeight="1">
      <c r="A42" s="1"/>
      <c r="B42" s="484"/>
      <c r="C42" s="484"/>
      <c r="D42" s="485"/>
      <c r="E42" s="485"/>
      <c r="F42" s="485"/>
      <c r="G42" s="485"/>
      <c r="H42" s="485"/>
      <c r="I42" s="486"/>
      <c r="J42" s="486"/>
      <c r="K42" s="486"/>
      <c r="L42" s="486"/>
      <c r="N42" s="1"/>
    </row>
    <row r="43" spans="1:17" ht="12.75" customHeight="1">
      <c r="A43" s="1"/>
      <c r="D43" s="485"/>
      <c r="E43" s="485"/>
      <c r="F43" s="485"/>
      <c r="G43" s="485"/>
      <c r="H43" s="485"/>
      <c r="I43" s="485"/>
      <c r="J43" s="485"/>
      <c r="K43" s="485"/>
      <c r="L43" s="485"/>
      <c r="M43" s="16"/>
      <c r="N43" s="1"/>
      <c r="Q43" s="1"/>
    </row>
    <row r="45" spans="1:17" ht="25" customHeight="1">
      <c r="A45" s="1"/>
      <c r="B45" s="484"/>
      <c r="C45" s="484"/>
      <c r="D45" s="485"/>
      <c r="E45" s="485"/>
      <c r="F45" s="485"/>
      <c r="G45" s="485"/>
      <c r="H45" s="485"/>
      <c r="I45" s="486"/>
      <c r="J45" s="486"/>
      <c r="K45" s="486"/>
      <c r="L45" s="486"/>
      <c r="N45" s="1"/>
    </row>
    <row r="46" spans="1:17">
      <c r="A46" s="1"/>
      <c r="D46" s="485"/>
      <c r="E46" s="485"/>
      <c r="F46" s="485"/>
      <c r="G46" s="485"/>
      <c r="H46" s="485"/>
      <c r="I46" s="485"/>
      <c r="J46" s="485"/>
      <c r="K46" s="485"/>
      <c r="L46" s="485"/>
      <c r="M46" s="16"/>
      <c r="N46" s="1"/>
      <c r="Q46" s="1"/>
    </row>
  </sheetData>
  <sheetProtection selectLockedCells="1" selectUnlockedCells="1"/>
  <mergeCells count="39">
    <mergeCell ref="D43:H43"/>
    <mergeCell ref="I43:J43"/>
    <mergeCell ref="K43:L43"/>
    <mergeCell ref="B39:C39"/>
    <mergeCell ref="D39:H39"/>
    <mergeCell ref="K39:L39"/>
    <mergeCell ref="I39:J39"/>
    <mergeCell ref="D40:H40"/>
    <mergeCell ref="I40:J40"/>
    <mergeCell ref="K40:L40"/>
    <mergeCell ref="D46:H46"/>
    <mergeCell ref="I46:J46"/>
    <mergeCell ref="K46:L46"/>
    <mergeCell ref="B45:C45"/>
    <mergeCell ref="D45:H45"/>
    <mergeCell ref="I45:J45"/>
    <mergeCell ref="K45:L45"/>
    <mergeCell ref="B8:R8"/>
    <mergeCell ref="B10:R10"/>
    <mergeCell ref="B42:C42"/>
    <mergeCell ref="D42:H42"/>
    <mergeCell ref="I42:J42"/>
    <mergeCell ref="K42:L42"/>
    <mergeCell ref="B11:R11"/>
    <mergeCell ref="B36:C36"/>
    <mergeCell ref="D36:H36"/>
    <mergeCell ref="I36:J36"/>
    <mergeCell ref="K36:L36"/>
    <mergeCell ref="B33:O33"/>
    <mergeCell ref="D31:H31"/>
    <mergeCell ref="I31:J31"/>
    <mergeCell ref="K31:L31"/>
    <mergeCell ref="B12:R12"/>
    <mergeCell ref="D37:H37"/>
    <mergeCell ref="I37:J37"/>
    <mergeCell ref="K37:L37"/>
    <mergeCell ref="D34:H34"/>
    <mergeCell ref="I34:J34"/>
    <mergeCell ref="K34:L34"/>
  </mergeCells>
  <printOptions horizontalCentered="1" verticalCentered="1"/>
  <pageMargins left="0.45" right="0.45" top="0.5" bottom="0.5" header="0.3" footer="0.3"/>
  <pageSetup scale="77" orientation="portrait" r:id="rId1"/>
  <headerFooter>
    <oddFooter>&amp;L&amp;A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976DB-B8E1-4BD2-84E6-AB14E4B87EF4}">
  <sheetPr>
    <tabColor theme="4" tint="-0.249977111117893"/>
  </sheetPr>
  <dimension ref="B7:J52"/>
  <sheetViews>
    <sheetView showGridLines="0" zoomScaleNormal="100" zoomScalePageLayoutView="90" workbookViewId="0"/>
  </sheetViews>
  <sheetFormatPr defaultColWidth="10.7265625" defaultRowHeight="15.5"/>
  <cols>
    <col min="1" max="1" width="5.1796875" style="4" customWidth="1"/>
    <col min="2" max="2" width="13.1796875" style="4" customWidth="1"/>
    <col min="3" max="3" width="41.26953125" style="4" customWidth="1"/>
    <col min="4" max="4" width="44.1796875" style="4" customWidth="1"/>
    <col min="5" max="5" width="35.26953125" style="4" customWidth="1"/>
    <col min="6" max="6" width="6.26953125" style="4" customWidth="1"/>
    <col min="7" max="7" width="10.54296875" style="4" customWidth="1"/>
    <col min="8" max="8" width="5.453125" style="4" customWidth="1"/>
    <col min="9" max="9" width="5.7265625" style="4" customWidth="1"/>
    <col min="10" max="10" width="10.7265625" style="4" hidden="1" customWidth="1"/>
    <col min="11" max="11" width="5.7265625" style="4" customWidth="1"/>
    <col min="12" max="16384" width="10.7265625" style="4"/>
  </cols>
  <sheetData>
    <row r="7" spans="2:8" ht="27" customHeight="1">
      <c r="B7" s="491" t="s">
        <v>53</v>
      </c>
      <c r="C7" s="491"/>
      <c r="D7" s="491"/>
      <c r="E7" s="491"/>
      <c r="F7" s="203"/>
      <c r="G7" s="14"/>
      <c r="H7" s="14"/>
    </row>
    <row r="8" spans="2:8" ht="30" customHeight="1">
      <c r="B8" s="496" t="s">
        <v>177</v>
      </c>
      <c r="C8" s="496"/>
      <c r="D8" s="496"/>
      <c r="E8" s="496"/>
      <c r="F8" s="203"/>
      <c r="G8" s="14"/>
      <c r="H8" s="14"/>
    </row>
    <row r="9" spans="2:8" ht="30" customHeight="1">
      <c r="B9" s="620">
        <f>'Applicant-4 (Pre-App Pg 1)'!D12</f>
        <v>0</v>
      </c>
      <c r="C9" s="620"/>
      <c r="D9" s="620"/>
      <c r="E9" s="620"/>
      <c r="F9" s="203"/>
      <c r="G9" s="14"/>
      <c r="H9" s="14"/>
    </row>
    <row r="10" spans="2:8" ht="30" customHeight="1">
      <c r="B10" s="620">
        <f>'Predev. Site 1 Details'!D12</f>
        <v>0</v>
      </c>
      <c r="C10" s="620"/>
      <c r="D10" s="620"/>
      <c r="E10" s="620"/>
      <c r="F10" s="203"/>
      <c r="G10" s="14"/>
      <c r="H10" s="14"/>
    </row>
    <row r="11" spans="2:8" ht="30" customHeight="1">
      <c r="B11" s="657" t="s">
        <v>178</v>
      </c>
      <c r="C11" s="657"/>
      <c r="D11" s="657"/>
      <c r="E11" s="657"/>
      <c r="F11" s="10"/>
      <c r="G11" s="10"/>
      <c r="H11" s="14"/>
    </row>
    <row r="12" spans="2:8" ht="81" customHeight="1">
      <c r="B12" s="658" t="s">
        <v>179</v>
      </c>
      <c r="C12" s="659"/>
      <c r="D12" s="660"/>
      <c r="E12" s="116" t="s">
        <v>163</v>
      </c>
      <c r="F12" s="10"/>
      <c r="G12" s="10"/>
      <c r="H12" s="14"/>
    </row>
    <row r="13" spans="2:8" ht="30" customHeight="1">
      <c r="B13" s="506" t="s">
        <v>180</v>
      </c>
      <c r="C13" s="506"/>
      <c r="D13" s="21" t="s">
        <v>181</v>
      </c>
      <c r="E13" s="661" t="s">
        <v>182</v>
      </c>
      <c r="F13" s="14"/>
      <c r="G13" s="14"/>
      <c r="H13" s="14"/>
    </row>
    <row r="14" spans="2:8" ht="30" customHeight="1">
      <c r="B14" s="652" t="s">
        <v>183</v>
      </c>
      <c r="C14" s="652"/>
      <c r="D14" s="25">
        <v>0</v>
      </c>
      <c r="E14" s="662"/>
      <c r="F14" s="14"/>
      <c r="G14" s="14"/>
      <c r="H14" s="14"/>
    </row>
    <row r="15" spans="2:8" ht="30" customHeight="1">
      <c r="B15" s="652" t="s">
        <v>184</v>
      </c>
      <c r="C15" s="652"/>
      <c r="D15" s="25">
        <v>0</v>
      </c>
      <c r="E15" s="662"/>
      <c r="F15" s="14"/>
      <c r="G15" s="14"/>
      <c r="H15" s="14"/>
    </row>
    <row r="16" spans="2:8" ht="30" customHeight="1">
      <c r="B16" s="204" t="s">
        <v>185</v>
      </c>
      <c r="C16" s="204"/>
      <c r="D16" s="25">
        <v>0</v>
      </c>
      <c r="E16" s="662"/>
      <c r="F16" s="14"/>
      <c r="G16" s="14"/>
      <c r="H16" s="14"/>
    </row>
    <row r="17" spans="2:8" ht="30" customHeight="1">
      <c r="B17" s="537" t="s">
        <v>186</v>
      </c>
      <c r="C17" s="539"/>
      <c r="D17" s="25">
        <v>0</v>
      </c>
      <c r="E17" s="662"/>
      <c r="F17" s="14"/>
      <c r="G17" s="14"/>
      <c r="H17" s="14"/>
    </row>
    <row r="18" spans="2:8" ht="30" customHeight="1">
      <c r="B18" s="652" t="s">
        <v>187</v>
      </c>
      <c r="C18" s="652"/>
      <c r="D18" s="25">
        <v>0</v>
      </c>
      <c r="E18" s="662"/>
      <c r="F18" s="14"/>
      <c r="G18" s="14"/>
      <c r="H18" s="14"/>
    </row>
    <row r="19" spans="2:8" ht="30" customHeight="1">
      <c r="B19" s="652" t="s">
        <v>188</v>
      </c>
      <c r="C19" s="652"/>
      <c r="D19" s="25">
        <v>0</v>
      </c>
      <c r="E19" s="662"/>
      <c r="F19" s="14"/>
      <c r="G19" s="14"/>
      <c r="H19" s="14"/>
    </row>
    <row r="20" spans="2:8" ht="30" customHeight="1">
      <c r="B20" s="652" t="s">
        <v>189</v>
      </c>
      <c r="C20" s="652"/>
      <c r="D20" s="25">
        <v>0</v>
      </c>
      <c r="E20" s="662"/>
      <c r="F20" s="14"/>
      <c r="G20" s="14"/>
      <c r="H20" s="14"/>
    </row>
    <row r="21" spans="2:8" ht="30" customHeight="1">
      <c r="B21" s="652" t="s">
        <v>190</v>
      </c>
      <c r="C21" s="652"/>
      <c r="D21" s="25">
        <v>0</v>
      </c>
      <c r="E21" s="662"/>
      <c r="F21" s="14"/>
      <c r="G21" s="14"/>
      <c r="H21" s="14"/>
    </row>
    <row r="22" spans="2:8" ht="30" customHeight="1">
      <c r="B22" s="652" t="s">
        <v>191</v>
      </c>
      <c r="C22" s="652"/>
      <c r="D22" s="25">
        <v>0</v>
      </c>
      <c r="E22" s="662"/>
      <c r="F22" s="14"/>
      <c r="G22" s="14"/>
      <c r="H22" s="14"/>
    </row>
    <row r="23" spans="2:8" ht="30" customHeight="1">
      <c r="B23" s="654" t="s">
        <v>192</v>
      </c>
      <c r="C23" s="654"/>
      <c r="D23" s="25">
        <v>0</v>
      </c>
      <c r="E23" s="662"/>
      <c r="F23" s="14"/>
      <c r="G23" s="14"/>
      <c r="H23" s="14"/>
    </row>
    <row r="24" spans="2:8" ht="30" customHeight="1">
      <c r="B24" s="654" t="s">
        <v>193</v>
      </c>
      <c r="C24" s="654"/>
      <c r="D24" s="25">
        <v>0</v>
      </c>
      <c r="E24" s="662"/>
      <c r="F24" s="14"/>
      <c r="G24" s="14"/>
      <c r="H24" s="14"/>
    </row>
    <row r="25" spans="2:8" ht="30" customHeight="1">
      <c r="B25" s="654" t="s">
        <v>193</v>
      </c>
      <c r="C25" s="654"/>
      <c r="D25" s="25">
        <v>0</v>
      </c>
      <c r="E25" s="662"/>
    </row>
    <row r="26" spans="2:8" ht="30" customHeight="1">
      <c r="B26" s="654" t="s">
        <v>193</v>
      </c>
      <c r="C26" s="654"/>
      <c r="D26" s="25">
        <v>0</v>
      </c>
      <c r="E26" s="662"/>
      <c r="H26" s="12"/>
    </row>
    <row r="27" spans="2:8" ht="30" customHeight="1">
      <c r="B27" s="654" t="s">
        <v>193</v>
      </c>
      <c r="C27" s="654"/>
      <c r="D27" s="25">
        <v>0</v>
      </c>
      <c r="E27" s="662"/>
    </row>
    <row r="28" spans="2:8" ht="30" customHeight="1">
      <c r="B28" s="506" t="s">
        <v>194</v>
      </c>
      <c r="C28" s="506"/>
      <c r="D28" s="43">
        <f>SUM(D14:D27)</f>
        <v>0</v>
      </c>
      <c r="E28" s="662"/>
    </row>
    <row r="29" spans="2:8" ht="30" customHeight="1"/>
    <row r="30" spans="2:8" ht="30" customHeight="1">
      <c r="B30" s="506" t="s">
        <v>195</v>
      </c>
      <c r="C30" s="506"/>
      <c r="D30" s="21" t="s">
        <v>196</v>
      </c>
      <c r="E30" s="21" t="s">
        <v>197</v>
      </c>
    </row>
    <row r="31" spans="2:8" ht="30" customHeight="1">
      <c r="B31" s="656" t="s">
        <v>198</v>
      </c>
      <c r="C31" s="656"/>
      <c r="D31" s="25">
        <v>0</v>
      </c>
      <c r="E31" s="205" t="s">
        <v>199</v>
      </c>
    </row>
    <row r="32" spans="2:8" ht="30" customHeight="1">
      <c r="B32" s="651" t="s">
        <v>200</v>
      </c>
      <c r="C32" s="651"/>
      <c r="D32" s="25">
        <v>0</v>
      </c>
      <c r="E32" s="52"/>
    </row>
    <row r="33" spans="2:5" ht="30" customHeight="1">
      <c r="B33" s="651" t="s">
        <v>201</v>
      </c>
      <c r="C33" s="651"/>
      <c r="D33" s="25">
        <v>0</v>
      </c>
      <c r="E33" s="52"/>
    </row>
    <row r="34" spans="2:5" ht="30" customHeight="1">
      <c r="B34" s="651" t="s">
        <v>202</v>
      </c>
      <c r="C34" s="651"/>
      <c r="D34" s="25">
        <v>0</v>
      </c>
      <c r="E34" s="52"/>
    </row>
    <row r="35" spans="2:5" ht="30" customHeight="1">
      <c r="B35" s="651" t="s">
        <v>203</v>
      </c>
      <c r="C35" s="651"/>
      <c r="D35" s="25">
        <v>0</v>
      </c>
      <c r="E35" s="52"/>
    </row>
    <row r="36" spans="2:5" ht="30" customHeight="1">
      <c r="B36" s="651" t="s">
        <v>204</v>
      </c>
      <c r="C36" s="651"/>
      <c r="D36" s="25">
        <v>0</v>
      </c>
      <c r="E36" s="52"/>
    </row>
    <row r="37" spans="2:5" ht="30" customHeight="1">
      <c r="B37" s="650" t="s">
        <v>205</v>
      </c>
      <c r="C37" s="650"/>
      <c r="D37" s="43">
        <f>SUM(D31:D36)</f>
        <v>0</v>
      </c>
      <c r="E37" s="14"/>
    </row>
    <row r="38" spans="2:5" ht="30" customHeight="1"/>
    <row r="39" spans="2:5" ht="30" customHeight="1">
      <c r="B39" s="653" t="s">
        <v>206</v>
      </c>
      <c r="C39" s="653"/>
      <c r="D39" s="653"/>
      <c r="E39" s="206" t="b">
        <f>IF(D37&gt;'Predev. Site 1 Details'!D16,TRUE,FALSE)</f>
        <v>0</v>
      </c>
    </row>
    <row r="40" spans="2:5" ht="30" customHeight="1">
      <c r="B40" s="653" t="s">
        <v>207</v>
      </c>
      <c r="C40" s="653"/>
      <c r="D40" s="653"/>
      <c r="E40" s="206" t="b">
        <f>IF(D37&lt;'Predev. Site 1 Details'!D16,TRUE,FALSE)</f>
        <v>0</v>
      </c>
    </row>
    <row r="41" spans="2:5" ht="30" customHeight="1"/>
    <row r="42" spans="2:5" ht="30" customHeight="1">
      <c r="B42" s="506" t="s">
        <v>208</v>
      </c>
      <c r="C42" s="506"/>
      <c r="D42" s="21" t="s">
        <v>209</v>
      </c>
      <c r="E42" s="21" t="s">
        <v>210</v>
      </c>
    </row>
    <row r="43" spans="2:5" ht="30" customHeight="1">
      <c r="B43" s="655" t="s">
        <v>211</v>
      </c>
      <c r="C43" s="655"/>
      <c r="D43" s="27"/>
      <c r="E43" s="26"/>
    </row>
    <row r="44" spans="2:5" ht="30" customHeight="1">
      <c r="B44" s="655" t="s">
        <v>212</v>
      </c>
      <c r="C44" s="655"/>
      <c r="D44" s="27"/>
      <c r="E44" s="26"/>
    </row>
    <row r="45" spans="2:5" ht="30" customHeight="1">
      <c r="B45" s="655" t="s">
        <v>213</v>
      </c>
      <c r="C45" s="655"/>
      <c r="D45" s="27"/>
      <c r="E45" s="26"/>
    </row>
    <row r="46" spans="2:5" ht="30" customHeight="1">
      <c r="B46" s="655" t="s">
        <v>214</v>
      </c>
      <c r="C46" s="655"/>
      <c r="D46" s="27"/>
      <c r="E46" s="26"/>
    </row>
    <row r="47" spans="2:5" ht="30" customHeight="1">
      <c r="B47" s="655" t="s">
        <v>215</v>
      </c>
      <c r="C47" s="655"/>
      <c r="D47" s="27"/>
      <c r="E47" s="26"/>
    </row>
    <row r="48" spans="2:5" ht="30" customHeight="1">
      <c r="B48" s="654" t="s">
        <v>216</v>
      </c>
      <c r="C48" s="654"/>
      <c r="D48" s="27"/>
      <c r="E48" s="26"/>
    </row>
    <row r="49" spans="2:5" ht="30" customHeight="1">
      <c r="B49" s="654" t="s">
        <v>216</v>
      </c>
      <c r="C49" s="654"/>
      <c r="D49" s="27"/>
      <c r="E49" s="26"/>
    </row>
    <row r="50" spans="2:5" ht="30" customHeight="1">
      <c r="B50" s="654" t="s">
        <v>216</v>
      </c>
      <c r="C50" s="654"/>
      <c r="D50" s="27"/>
      <c r="E50" s="26"/>
    </row>
    <row r="51" spans="2:5" ht="30" customHeight="1">
      <c r="B51" s="654" t="s">
        <v>216</v>
      </c>
      <c r="C51" s="654"/>
      <c r="D51" s="27"/>
      <c r="E51" s="26"/>
    </row>
    <row r="52" spans="2:5">
      <c r="B52" s="69" t="s">
        <v>176</v>
      </c>
      <c r="C52" s="70"/>
      <c r="D52" s="70"/>
      <c r="E52" s="70"/>
    </row>
  </sheetData>
  <sheetProtection selectLockedCells="1"/>
  <mergeCells count="42">
    <mergeCell ref="B10:E10"/>
    <mergeCell ref="B7:E7"/>
    <mergeCell ref="B25:C25"/>
    <mergeCell ref="B8:E8"/>
    <mergeCell ref="B9:E9"/>
    <mergeCell ref="B11:E11"/>
    <mergeCell ref="B23:C23"/>
    <mergeCell ref="B12:D12"/>
    <mergeCell ref="E13:E28"/>
    <mergeCell ref="B26:C26"/>
    <mergeCell ref="B27:C27"/>
    <mergeCell ref="B28:C28"/>
    <mergeCell ref="B24:C24"/>
    <mergeCell ref="B13:C13"/>
    <mergeCell ref="B14:C14"/>
    <mergeCell ref="B15:C15"/>
    <mergeCell ref="B20:C20"/>
    <mergeCell ref="B18:C18"/>
    <mergeCell ref="B19:C19"/>
    <mergeCell ref="B21:C21"/>
    <mergeCell ref="B17:C17"/>
    <mergeCell ref="B22:C22"/>
    <mergeCell ref="B40:D40"/>
    <mergeCell ref="B51:C51"/>
    <mergeCell ref="B49:C49"/>
    <mergeCell ref="B50:C50"/>
    <mergeCell ref="B44:C44"/>
    <mergeCell ref="B42:C42"/>
    <mergeCell ref="B43:C43"/>
    <mergeCell ref="B47:C47"/>
    <mergeCell ref="B48:C48"/>
    <mergeCell ref="B45:C45"/>
    <mergeCell ref="B46:C46"/>
    <mergeCell ref="B30:C30"/>
    <mergeCell ref="B31:C31"/>
    <mergeCell ref="B39:D39"/>
    <mergeCell ref="B32:C32"/>
    <mergeCell ref="B37:C37"/>
    <mergeCell ref="B34:C34"/>
    <mergeCell ref="B35:C35"/>
    <mergeCell ref="B36:C36"/>
    <mergeCell ref="B33:C33"/>
  </mergeCells>
  <dataValidations count="2">
    <dataValidation type="list" allowBlank="1" showInputMessage="1" showErrorMessage="1" sqref="E31:E36" xr:uid="{BE3F1D85-F903-43E5-8F7A-688A8CED44FC}">
      <formula1>"Not Applied,Submitted,Letter of Intent,Firm Commitment"</formula1>
    </dataValidation>
    <dataValidation type="list" allowBlank="1" showInputMessage="1" showErrorMessage="1" sqref="E12" xr:uid="{03C181CC-5225-4C6B-9198-1AF43C1B1472}">
      <formula1>"Select one, Yes, No"</formula1>
    </dataValidation>
  </dataValidations>
  <printOptions horizontalCentered="1" verticalCentered="1"/>
  <pageMargins left="0.45" right="0.45" top="0.5" bottom="0.5" header="0.3" footer="0.3"/>
  <pageSetup scale="45" orientation="portrait" r:id="rId1"/>
  <headerFooter>
    <oddFooter>&amp;L&amp;A</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249977111117893"/>
  </sheetPr>
  <dimension ref="A7:O51"/>
  <sheetViews>
    <sheetView showGridLines="0" zoomScaleNormal="100" zoomScalePageLayoutView="82" workbookViewId="0"/>
  </sheetViews>
  <sheetFormatPr defaultColWidth="10.7265625" defaultRowHeight="13"/>
  <cols>
    <col min="1" max="1" width="4.54296875" style="2" customWidth="1"/>
    <col min="2" max="2" width="6.7265625" style="2" customWidth="1"/>
    <col min="3" max="3" width="27" style="2" customWidth="1"/>
    <col min="4" max="4" width="11" style="2" customWidth="1"/>
    <col min="5" max="5" width="18.54296875" style="2" customWidth="1"/>
    <col min="6" max="6" width="11.54296875" style="2" customWidth="1"/>
    <col min="7" max="7" width="6.7265625" style="2" customWidth="1"/>
    <col min="8" max="8" width="38.81640625" style="2" customWidth="1"/>
    <col min="9" max="9" width="8" style="2" customWidth="1"/>
    <col min="10" max="10" width="9.7265625" style="2" customWidth="1"/>
    <col min="11" max="11" width="6.26953125" style="2" customWidth="1"/>
    <col min="12" max="12" width="10.54296875" style="2" customWidth="1"/>
    <col min="13" max="13" width="12.26953125" style="2" customWidth="1"/>
    <col min="14" max="14" width="12.453125" style="2" customWidth="1"/>
    <col min="15" max="15" width="34.26953125" style="2" customWidth="1"/>
    <col min="16" max="16384" width="10.7265625" style="2"/>
  </cols>
  <sheetData>
    <row r="7" spans="1:15" ht="27" customHeight="1">
      <c r="B7" s="491" t="s">
        <v>53</v>
      </c>
      <c r="C7" s="491"/>
      <c r="D7" s="491"/>
      <c r="E7" s="491"/>
      <c r="F7" s="491"/>
      <c r="G7" s="491"/>
      <c r="H7" s="491"/>
      <c r="I7" s="491"/>
      <c r="J7" s="491"/>
      <c r="K7" s="491"/>
      <c r="L7" s="491"/>
    </row>
    <row r="8" spans="1:15" ht="15.75" customHeight="1">
      <c r="A8" s="12"/>
      <c r="B8" s="496" t="s">
        <v>217</v>
      </c>
      <c r="C8" s="496"/>
      <c r="D8" s="496"/>
      <c r="E8" s="496"/>
      <c r="F8" s="496"/>
      <c r="G8" s="496"/>
      <c r="H8" s="496"/>
      <c r="I8" s="496"/>
      <c r="J8" s="496"/>
      <c r="K8" s="496"/>
      <c r="L8" s="496"/>
    </row>
    <row r="9" spans="1:15" ht="12" customHeight="1">
      <c r="A9" s="207"/>
      <c r="B9" s="496"/>
      <c r="C9" s="496"/>
      <c r="D9" s="496"/>
      <c r="E9" s="496"/>
      <c r="F9" s="496"/>
      <c r="G9" s="496"/>
      <c r="H9" s="496"/>
      <c r="I9" s="496"/>
      <c r="J9" s="496"/>
      <c r="K9" s="496"/>
      <c r="L9" s="496"/>
    </row>
    <row r="10" spans="1:15" ht="26.25" customHeight="1">
      <c r="A10" s="207"/>
      <c r="B10" s="670">
        <f>'Applicant-4 (Pre-App Pg 1)'!D12</f>
        <v>0</v>
      </c>
      <c r="C10" s="670"/>
      <c r="D10" s="670"/>
      <c r="E10" s="670"/>
      <c r="F10" s="670"/>
      <c r="G10" s="670"/>
      <c r="H10" s="670"/>
      <c r="I10" s="670"/>
      <c r="J10" s="670"/>
      <c r="K10" s="670"/>
      <c r="L10" s="670"/>
      <c r="M10" s="664"/>
      <c r="N10" s="664"/>
      <c r="O10" s="664"/>
    </row>
    <row r="11" spans="1:15" ht="26.25" customHeight="1">
      <c r="A11" s="207"/>
      <c r="B11" s="670">
        <f>'Predev. Site 1 Details'!D12</f>
        <v>0</v>
      </c>
      <c r="C11" s="670"/>
      <c r="D11" s="670"/>
      <c r="E11" s="670"/>
      <c r="F11" s="670"/>
      <c r="G11" s="670"/>
      <c r="H11" s="670"/>
      <c r="I11" s="670"/>
      <c r="J11" s="670"/>
      <c r="K11" s="670"/>
      <c r="L11" s="670"/>
    </row>
    <row r="12" spans="1:15" ht="30.65" customHeight="1">
      <c r="A12" s="207"/>
      <c r="B12" s="657" t="s">
        <v>144</v>
      </c>
      <c r="C12" s="657"/>
      <c r="D12" s="657"/>
      <c r="E12" s="657"/>
      <c r="F12" s="657"/>
      <c r="G12" s="657"/>
      <c r="H12" s="657"/>
      <c r="I12" s="657"/>
      <c r="J12" s="657"/>
      <c r="K12" s="657"/>
      <c r="L12" s="657"/>
      <c r="M12" s="665" t="s">
        <v>218</v>
      </c>
      <c r="N12" s="665"/>
      <c r="O12" s="665"/>
    </row>
    <row r="13" spans="1:15" ht="30" customHeight="1">
      <c r="A13" s="209"/>
      <c r="B13" s="671" t="s">
        <v>219</v>
      </c>
      <c r="C13" s="671"/>
      <c r="D13" s="671"/>
      <c r="E13" s="671"/>
      <c r="F13" s="671"/>
      <c r="G13" s="671"/>
      <c r="H13" s="671"/>
      <c r="I13" s="671"/>
      <c r="J13" s="671"/>
      <c r="K13" s="671"/>
      <c r="L13" s="671"/>
      <c r="M13" s="117" t="s">
        <v>129</v>
      </c>
      <c r="N13" s="119" t="s">
        <v>129</v>
      </c>
      <c r="O13" s="666" t="s">
        <v>130</v>
      </c>
    </row>
    <row r="14" spans="1:15" ht="30" customHeight="1">
      <c r="A14" s="14"/>
      <c r="B14" s="667" t="s">
        <v>220</v>
      </c>
      <c r="C14" s="668"/>
      <c r="D14" s="668"/>
      <c r="E14" s="668"/>
      <c r="F14" s="668"/>
      <c r="G14" s="668"/>
      <c r="H14" s="668"/>
      <c r="I14" s="668"/>
      <c r="J14" s="668"/>
      <c r="K14" s="668"/>
      <c r="L14" s="669"/>
      <c r="M14" s="176" t="s">
        <v>132</v>
      </c>
      <c r="N14" s="117" t="s">
        <v>133</v>
      </c>
      <c r="O14" s="666"/>
    </row>
    <row r="15" spans="1:15" s="15" customFormat="1" ht="30" customHeight="1">
      <c r="A15" s="14"/>
      <c r="B15" s="24" t="s">
        <v>221</v>
      </c>
      <c r="C15" s="624" t="s">
        <v>222</v>
      </c>
      <c r="D15" s="625"/>
      <c r="E15" s="625"/>
      <c r="F15" s="625"/>
      <c r="G15" s="625"/>
      <c r="H15" s="626"/>
      <c r="I15" s="528"/>
      <c r="J15" s="528"/>
      <c r="K15" s="663">
        <f>IF(I15=TRUE,15,0)</f>
        <v>0</v>
      </c>
      <c r="L15" s="663"/>
      <c r="M15" s="120">
        <v>0</v>
      </c>
      <c r="N15" s="120">
        <v>0</v>
      </c>
      <c r="O15" s="182"/>
    </row>
    <row r="16" spans="1:15" s="15" customFormat="1" ht="30" customHeight="1">
      <c r="A16" s="14"/>
      <c r="B16" s="24" t="s">
        <v>223</v>
      </c>
      <c r="C16" s="552" t="s">
        <v>224</v>
      </c>
      <c r="D16" s="553"/>
      <c r="E16" s="553"/>
      <c r="F16" s="553"/>
      <c r="G16" s="553"/>
      <c r="H16" s="554"/>
      <c r="I16" s="528"/>
      <c r="J16" s="528"/>
      <c r="K16" s="663">
        <f>IF(I16=TRUE,15,0)</f>
        <v>0</v>
      </c>
      <c r="L16" s="663"/>
      <c r="M16" s="120">
        <v>0</v>
      </c>
      <c r="N16" s="120">
        <v>0</v>
      </c>
      <c r="O16" s="182"/>
    </row>
    <row r="17" spans="1:15" s="15" customFormat="1" ht="30" customHeight="1">
      <c r="A17" s="14"/>
      <c r="B17" s="24" t="s">
        <v>225</v>
      </c>
      <c r="C17" s="552" t="s">
        <v>226</v>
      </c>
      <c r="D17" s="553"/>
      <c r="E17" s="553"/>
      <c r="F17" s="553"/>
      <c r="G17" s="553"/>
      <c r="H17" s="554"/>
      <c r="I17" s="528"/>
      <c r="J17" s="528"/>
      <c r="K17" s="663">
        <f>IF(I17=TRUE,10,0)</f>
        <v>0</v>
      </c>
      <c r="L17" s="663"/>
      <c r="M17" s="120">
        <v>0</v>
      </c>
      <c r="N17" s="120">
        <v>0</v>
      </c>
      <c r="O17" s="182"/>
    </row>
    <row r="18" spans="1:15" s="15" customFormat="1" ht="30" customHeight="1">
      <c r="A18" s="14"/>
      <c r="B18" s="24" t="s">
        <v>227</v>
      </c>
      <c r="C18" s="552" t="s">
        <v>228</v>
      </c>
      <c r="D18" s="553"/>
      <c r="E18" s="553"/>
      <c r="F18" s="553"/>
      <c r="G18" s="553"/>
      <c r="H18" s="553"/>
      <c r="I18" s="528"/>
      <c r="J18" s="528"/>
      <c r="K18" s="663">
        <f>IF(I18=TRUE,10,0)</f>
        <v>0</v>
      </c>
      <c r="L18" s="663"/>
      <c r="M18" s="120">
        <v>0</v>
      </c>
      <c r="N18" s="120">
        <v>0</v>
      </c>
      <c r="O18" s="182"/>
    </row>
    <row r="19" spans="1:15" s="15" customFormat="1" ht="30" customHeight="1">
      <c r="A19" s="14"/>
      <c r="B19" s="24" t="s">
        <v>229</v>
      </c>
      <c r="C19" s="552" t="s">
        <v>230</v>
      </c>
      <c r="D19" s="553"/>
      <c r="E19" s="553"/>
      <c r="F19" s="553"/>
      <c r="G19" s="553"/>
      <c r="H19" s="554"/>
      <c r="I19" s="528"/>
      <c r="J19" s="528"/>
      <c r="K19" s="663">
        <f>IF(I19=TRUE,3,0)</f>
        <v>0</v>
      </c>
      <c r="L19" s="663"/>
      <c r="M19" s="120">
        <v>0</v>
      </c>
      <c r="N19" s="120">
        <v>0</v>
      </c>
      <c r="O19" s="182"/>
    </row>
    <row r="20" spans="1:15" s="15" customFormat="1" ht="30" customHeight="1">
      <c r="A20" s="14"/>
      <c r="B20" s="24" t="s">
        <v>231</v>
      </c>
      <c r="C20" s="552" t="s">
        <v>232</v>
      </c>
      <c r="D20" s="553"/>
      <c r="E20" s="553"/>
      <c r="F20" s="553"/>
      <c r="G20" s="553"/>
      <c r="H20" s="553"/>
      <c r="I20" s="528"/>
      <c r="J20" s="528"/>
      <c r="K20" s="663">
        <v>0</v>
      </c>
      <c r="L20" s="663"/>
      <c r="M20" s="120">
        <v>0</v>
      </c>
      <c r="N20" s="120">
        <v>0</v>
      </c>
      <c r="O20" s="182"/>
    </row>
    <row r="21" spans="1:15" ht="30" customHeight="1">
      <c r="A21" s="14"/>
      <c r="B21" s="673" t="s">
        <v>233</v>
      </c>
      <c r="C21" s="674"/>
      <c r="D21" s="674"/>
      <c r="E21" s="674"/>
      <c r="F21" s="674"/>
      <c r="G21" s="674"/>
      <c r="H21" s="674"/>
      <c r="I21" s="674"/>
      <c r="J21" s="674"/>
      <c r="K21" s="674"/>
      <c r="L21" s="675"/>
      <c r="M21" s="208" t="s">
        <v>234</v>
      </c>
      <c r="N21" s="208" t="s">
        <v>234</v>
      </c>
      <c r="O21" s="210"/>
    </row>
    <row r="22" spans="1:15" s="64" customFormat="1" ht="30" customHeight="1">
      <c r="A22" s="211"/>
      <c r="B22" s="667" t="s">
        <v>235</v>
      </c>
      <c r="C22" s="668"/>
      <c r="D22" s="668"/>
      <c r="E22" s="668"/>
      <c r="F22" s="668"/>
      <c r="G22" s="668"/>
      <c r="H22" s="668"/>
      <c r="I22" s="668"/>
      <c r="J22" s="668"/>
      <c r="K22" s="668"/>
      <c r="L22" s="669"/>
      <c r="M22" s="120" t="s">
        <v>236</v>
      </c>
      <c r="N22" s="120" t="s">
        <v>236</v>
      </c>
      <c r="O22" s="183" t="s">
        <v>130</v>
      </c>
    </row>
    <row r="23" spans="1:15" s="64" customFormat="1" ht="30" customHeight="1">
      <c r="A23" s="211"/>
      <c r="B23" s="24" t="s">
        <v>221</v>
      </c>
      <c r="C23" s="552" t="s">
        <v>237</v>
      </c>
      <c r="D23" s="553"/>
      <c r="E23" s="553"/>
      <c r="F23" s="553"/>
      <c r="G23" s="553"/>
      <c r="H23" s="554"/>
      <c r="I23" s="528"/>
      <c r="J23" s="528"/>
      <c r="K23" s="663">
        <f>IF(I23=TRUE,21,0)</f>
        <v>0</v>
      </c>
      <c r="L23" s="663"/>
      <c r="M23" s="120">
        <v>0</v>
      </c>
      <c r="N23" s="120">
        <v>0</v>
      </c>
      <c r="O23" s="183"/>
    </row>
    <row r="24" spans="1:15" s="64" customFormat="1" ht="30" customHeight="1">
      <c r="A24" s="211"/>
      <c r="B24" s="24" t="s">
        <v>223</v>
      </c>
      <c r="C24" s="552" t="s">
        <v>238</v>
      </c>
      <c r="D24" s="553"/>
      <c r="E24" s="553"/>
      <c r="F24" s="553"/>
      <c r="G24" s="553"/>
      <c r="H24" s="553"/>
      <c r="I24" s="528"/>
      <c r="J24" s="528"/>
      <c r="K24" s="663">
        <f>IF(I24=TRUE,14,0)</f>
        <v>0</v>
      </c>
      <c r="L24" s="663"/>
      <c r="M24" s="120">
        <v>0</v>
      </c>
      <c r="N24" s="120">
        <v>0</v>
      </c>
      <c r="O24" s="183"/>
    </row>
    <row r="25" spans="1:15" s="64" customFormat="1" ht="30" customHeight="1">
      <c r="A25" s="211"/>
      <c r="B25" s="24" t="s">
        <v>225</v>
      </c>
      <c r="C25" s="552" t="s">
        <v>239</v>
      </c>
      <c r="D25" s="553"/>
      <c r="E25" s="553"/>
      <c r="F25" s="553"/>
      <c r="G25" s="553"/>
      <c r="H25" s="554"/>
      <c r="I25" s="528"/>
      <c r="J25" s="528"/>
      <c r="K25" s="663">
        <f>IF(I25=TRUE,7,0)</f>
        <v>0</v>
      </c>
      <c r="L25" s="663"/>
      <c r="M25" s="120">
        <v>0</v>
      </c>
      <c r="N25" s="120">
        <v>0</v>
      </c>
      <c r="O25" s="183"/>
    </row>
    <row r="26" spans="1:15" s="64" customFormat="1" ht="30" customHeight="1">
      <c r="A26" s="211"/>
      <c r="B26" s="212" t="s">
        <v>227</v>
      </c>
      <c r="C26" s="603" t="s">
        <v>240</v>
      </c>
      <c r="D26" s="604"/>
      <c r="E26" s="604"/>
      <c r="F26" s="604"/>
      <c r="G26" s="604"/>
      <c r="H26" s="604"/>
      <c r="I26" s="528"/>
      <c r="J26" s="528"/>
      <c r="K26" s="663">
        <f>IF(I26=TRUE,0,0)</f>
        <v>0</v>
      </c>
      <c r="L26" s="663"/>
      <c r="M26" s="120">
        <v>0</v>
      </c>
      <c r="N26" s="120">
        <v>0</v>
      </c>
      <c r="O26" s="183"/>
    </row>
    <row r="27" spans="1:15" ht="30" customHeight="1">
      <c r="A27" s="14"/>
      <c r="B27" s="673" t="s">
        <v>241</v>
      </c>
      <c r="C27" s="674"/>
      <c r="D27" s="674"/>
      <c r="E27" s="674"/>
      <c r="F27" s="674"/>
      <c r="G27" s="674"/>
      <c r="H27" s="674"/>
      <c r="I27" s="674"/>
      <c r="J27" s="674"/>
      <c r="K27" s="674"/>
      <c r="L27" s="675"/>
      <c r="M27" s="117" t="s">
        <v>234</v>
      </c>
      <c r="N27" s="117" t="s">
        <v>234</v>
      </c>
      <c r="O27" s="165" t="s">
        <v>130</v>
      </c>
    </row>
    <row r="28" spans="1:15" ht="30" customHeight="1">
      <c r="A28" s="209"/>
      <c r="B28" s="667" t="s">
        <v>242</v>
      </c>
      <c r="C28" s="668"/>
      <c r="D28" s="668"/>
      <c r="E28" s="668"/>
      <c r="F28" s="668"/>
      <c r="G28" s="668"/>
      <c r="H28" s="668"/>
      <c r="I28" s="668"/>
      <c r="J28" s="668"/>
      <c r="K28" s="668"/>
      <c r="L28" s="669"/>
      <c r="M28" s="118" t="s">
        <v>236</v>
      </c>
      <c r="N28" s="118" t="s">
        <v>236</v>
      </c>
      <c r="O28" s="165"/>
    </row>
    <row r="29" spans="1:15" ht="30" customHeight="1">
      <c r="A29" s="1"/>
      <c r="B29" s="24" t="s">
        <v>221</v>
      </c>
      <c r="C29" s="552" t="s">
        <v>243</v>
      </c>
      <c r="D29" s="553"/>
      <c r="E29" s="553"/>
      <c r="F29" s="553"/>
      <c r="G29" s="553"/>
      <c r="H29" s="554"/>
      <c r="I29" s="528"/>
      <c r="J29" s="528"/>
      <c r="K29" s="663">
        <f>IF(I29=TRUE,25,0)</f>
        <v>0</v>
      </c>
      <c r="L29" s="663"/>
      <c r="M29" s="118">
        <v>0</v>
      </c>
      <c r="N29" s="118">
        <v>0</v>
      </c>
      <c r="O29" s="165"/>
    </row>
    <row r="30" spans="1:15" ht="30" customHeight="1">
      <c r="A30" s="1"/>
      <c r="B30" s="24" t="s">
        <v>223</v>
      </c>
      <c r="C30" s="552" t="s">
        <v>244</v>
      </c>
      <c r="D30" s="553"/>
      <c r="E30" s="553"/>
      <c r="F30" s="553"/>
      <c r="G30" s="553"/>
      <c r="H30" s="554"/>
      <c r="I30" s="528"/>
      <c r="J30" s="528"/>
      <c r="K30" s="663">
        <f>IF(I30=TRUE,20,0)</f>
        <v>0</v>
      </c>
      <c r="L30" s="663"/>
      <c r="M30" s="118">
        <v>0</v>
      </c>
      <c r="N30" s="118">
        <v>0</v>
      </c>
      <c r="O30" s="165"/>
    </row>
    <row r="31" spans="1:15" ht="30" customHeight="1">
      <c r="A31" s="1"/>
      <c r="B31" s="24" t="s">
        <v>225</v>
      </c>
      <c r="C31" s="552" t="s">
        <v>245</v>
      </c>
      <c r="D31" s="553"/>
      <c r="E31" s="553"/>
      <c r="F31" s="553"/>
      <c r="G31" s="553"/>
      <c r="H31" s="554"/>
      <c r="I31" s="528"/>
      <c r="J31" s="528"/>
      <c r="K31" s="663">
        <f>IF(I31=TRUE,15,0)</f>
        <v>0</v>
      </c>
      <c r="L31" s="663"/>
      <c r="M31" s="118">
        <v>0</v>
      </c>
      <c r="N31" s="118">
        <v>0</v>
      </c>
      <c r="O31" s="165"/>
    </row>
    <row r="32" spans="1:15" ht="30" customHeight="1">
      <c r="A32" s="1"/>
      <c r="B32" s="24" t="s">
        <v>227</v>
      </c>
      <c r="C32" s="552" t="s">
        <v>246</v>
      </c>
      <c r="D32" s="553"/>
      <c r="E32" s="553"/>
      <c r="F32" s="553"/>
      <c r="G32" s="553"/>
      <c r="H32" s="554"/>
      <c r="I32" s="528"/>
      <c r="J32" s="528"/>
      <c r="K32" s="663">
        <f>IF(I32=TRUE,7.5,0)</f>
        <v>0</v>
      </c>
      <c r="L32" s="663"/>
      <c r="M32" s="118">
        <v>0</v>
      </c>
      <c r="N32" s="118">
        <v>0</v>
      </c>
      <c r="O32" s="165"/>
    </row>
    <row r="33" spans="1:15" ht="30" customHeight="1">
      <c r="A33" s="1"/>
      <c r="B33" s="24" t="s">
        <v>229</v>
      </c>
      <c r="C33" s="552" t="s">
        <v>247</v>
      </c>
      <c r="D33" s="553"/>
      <c r="E33" s="553"/>
      <c r="F33" s="553"/>
      <c r="G33" s="553"/>
      <c r="H33" s="553"/>
      <c r="I33" s="528"/>
      <c r="J33" s="528"/>
      <c r="K33" s="663">
        <f>IF(I33=TRUE,3.75,0)</f>
        <v>0</v>
      </c>
      <c r="L33" s="663"/>
      <c r="M33" s="118">
        <v>0</v>
      </c>
      <c r="N33" s="118">
        <v>0</v>
      </c>
      <c r="O33" s="165"/>
    </row>
    <row r="34" spans="1:15" ht="30" customHeight="1">
      <c r="A34" s="14"/>
      <c r="B34" s="24" t="s">
        <v>231</v>
      </c>
      <c r="C34" s="552" t="s">
        <v>248</v>
      </c>
      <c r="D34" s="553"/>
      <c r="E34" s="553"/>
      <c r="F34" s="553"/>
      <c r="G34" s="553"/>
      <c r="H34" s="553"/>
      <c r="I34" s="528"/>
      <c r="J34" s="528"/>
      <c r="K34" s="663">
        <f>IF(I34=TRUE,0,0)</f>
        <v>0</v>
      </c>
      <c r="L34" s="663"/>
      <c r="M34" s="118">
        <v>0</v>
      </c>
      <c r="N34" s="118">
        <v>0</v>
      </c>
      <c r="O34" s="165"/>
    </row>
    <row r="35" spans="1:15" ht="30" customHeight="1">
      <c r="A35" s="14"/>
      <c r="B35" s="673" t="s">
        <v>249</v>
      </c>
      <c r="C35" s="674"/>
      <c r="D35" s="674"/>
      <c r="E35" s="674"/>
      <c r="F35" s="674"/>
      <c r="G35" s="674"/>
      <c r="H35" s="674"/>
      <c r="I35" s="674"/>
      <c r="J35" s="674"/>
      <c r="K35" s="674"/>
      <c r="L35" s="675"/>
      <c r="M35" s="117" t="s">
        <v>250</v>
      </c>
      <c r="N35" s="117" t="s">
        <v>234</v>
      </c>
      <c r="O35" s="165"/>
    </row>
    <row r="36" spans="1:15" ht="30" customHeight="1">
      <c r="B36" s="667" t="s">
        <v>251</v>
      </c>
      <c r="C36" s="668"/>
      <c r="D36" s="668"/>
      <c r="E36" s="668"/>
      <c r="F36" s="668"/>
      <c r="G36" s="668"/>
      <c r="H36" s="668"/>
      <c r="I36" s="668"/>
      <c r="J36" s="668"/>
      <c r="K36" s="668"/>
      <c r="L36" s="669"/>
      <c r="M36" s="118" t="s">
        <v>236</v>
      </c>
      <c r="N36" s="118" t="s">
        <v>236</v>
      </c>
      <c r="O36" s="165" t="s">
        <v>130</v>
      </c>
    </row>
    <row r="37" spans="1:15" ht="30" customHeight="1">
      <c r="B37" s="24" t="s">
        <v>221</v>
      </c>
      <c r="C37" s="552" t="s">
        <v>252</v>
      </c>
      <c r="D37" s="553"/>
      <c r="E37" s="553"/>
      <c r="F37" s="553"/>
      <c r="G37" s="553"/>
      <c r="H37" s="554"/>
      <c r="I37" s="528"/>
      <c r="J37" s="528"/>
      <c r="K37" s="663">
        <f>IF(I37=TRUE,18,0)</f>
        <v>0</v>
      </c>
      <c r="L37" s="663"/>
      <c r="M37" s="118">
        <v>0</v>
      </c>
      <c r="N37" s="118">
        <v>0</v>
      </c>
      <c r="O37" s="165"/>
    </row>
    <row r="38" spans="1:15" ht="30" customHeight="1">
      <c r="B38" s="24" t="s">
        <v>223</v>
      </c>
      <c r="C38" s="552" t="s">
        <v>253</v>
      </c>
      <c r="D38" s="553"/>
      <c r="E38" s="553"/>
      <c r="F38" s="553"/>
      <c r="G38" s="553"/>
      <c r="H38" s="554"/>
      <c r="I38" s="528"/>
      <c r="J38" s="528"/>
      <c r="K38" s="663">
        <f>IF(I38=TRUE,9,0)</f>
        <v>0</v>
      </c>
      <c r="L38" s="663"/>
      <c r="M38" s="118">
        <v>0</v>
      </c>
      <c r="N38" s="118">
        <v>0</v>
      </c>
      <c r="O38" s="165"/>
    </row>
    <row r="39" spans="1:15" ht="30" customHeight="1">
      <c r="B39" s="24" t="s">
        <v>225</v>
      </c>
      <c r="C39" s="552" t="s">
        <v>254</v>
      </c>
      <c r="D39" s="553"/>
      <c r="E39" s="553"/>
      <c r="F39" s="553"/>
      <c r="G39" s="553"/>
      <c r="H39" s="554"/>
      <c r="I39" s="528"/>
      <c r="J39" s="528"/>
      <c r="K39" s="663">
        <f>IF(I39=TRUE,0,0)</f>
        <v>0</v>
      </c>
      <c r="L39" s="663"/>
      <c r="M39" s="118">
        <v>0</v>
      </c>
      <c r="N39" s="118">
        <v>0</v>
      </c>
      <c r="O39" s="165"/>
    </row>
    <row r="40" spans="1:15" ht="30" customHeight="1">
      <c r="B40" s="673" t="s">
        <v>255</v>
      </c>
      <c r="C40" s="674"/>
      <c r="D40" s="674"/>
      <c r="E40" s="674"/>
      <c r="F40" s="674"/>
      <c r="G40" s="674"/>
      <c r="H40" s="674"/>
      <c r="I40" s="674"/>
      <c r="J40" s="674"/>
      <c r="K40" s="674"/>
      <c r="L40" s="675"/>
      <c r="M40" s="117" t="s">
        <v>234</v>
      </c>
      <c r="N40" s="117" t="s">
        <v>234</v>
      </c>
      <c r="O40" s="165"/>
    </row>
    <row r="41" spans="1:15" ht="30" customHeight="1">
      <c r="B41" s="621" t="s">
        <v>256</v>
      </c>
      <c r="C41" s="622"/>
      <c r="D41" s="622"/>
      <c r="E41" s="622"/>
      <c r="F41" s="622"/>
      <c r="G41" s="622"/>
      <c r="H41" s="622"/>
      <c r="I41" s="622"/>
      <c r="J41" s="622"/>
      <c r="K41" s="622"/>
      <c r="L41" s="623"/>
      <c r="M41" s="118" t="s">
        <v>236</v>
      </c>
      <c r="N41" s="118" t="s">
        <v>236</v>
      </c>
      <c r="O41" s="165" t="s">
        <v>130</v>
      </c>
    </row>
    <row r="42" spans="1:15" ht="30" customHeight="1">
      <c r="B42" s="24" t="s">
        <v>221</v>
      </c>
      <c r="C42" s="552" t="s">
        <v>257</v>
      </c>
      <c r="D42" s="553"/>
      <c r="E42" s="553"/>
      <c r="F42" s="553"/>
      <c r="G42" s="553"/>
      <c r="H42" s="554"/>
      <c r="I42" s="528"/>
      <c r="J42" s="528"/>
      <c r="K42" s="663">
        <f>IF(I42=TRUE,20,0)</f>
        <v>0</v>
      </c>
      <c r="L42" s="663"/>
      <c r="M42" s="118">
        <v>0</v>
      </c>
      <c r="N42" s="118">
        <v>0</v>
      </c>
      <c r="O42" s="165"/>
    </row>
    <row r="43" spans="1:15" ht="30" customHeight="1">
      <c r="B43" s="24" t="s">
        <v>223</v>
      </c>
      <c r="C43" s="552" t="s">
        <v>258</v>
      </c>
      <c r="D43" s="553"/>
      <c r="E43" s="553"/>
      <c r="F43" s="553"/>
      <c r="G43" s="553"/>
      <c r="H43" s="553"/>
      <c r="I43" s="528"/>
      <c r="J43" s="528"/>
      <c r="K43" s="663">
        <f>IF(I43=TRUE,15,0)</f>
        <v>0</v>
      </c>
      <c r="L43" s="663"/>
      <c r="M43" s="118">
        <v>0</v>
      </c>
      <c r="N43" s="118">
        <v>0</v>
      </c>
      <c r="O43" s="165"/>
    </row>
    <row r="44" spans="1:15" ht="30" customHeight="1">
      <c r="B44" s="24" t="s">
        <v>225</v>
      </c>
      <c r="C44" s="552" t="s">
        <v>259</v>
      </c>
      <c r="D44" s="553"/>
      <c r="E44" s="553"/>
      <c r="F44" s="553"/>
      <c r="G44" s="553"/>
      <c r="H44" s="553"/>
      <c r="I44" s="528"/>
      <c r="J44" s="528"/>
      <c r="K44" s="663">
        <f>IF(I44=TRUE,10,0)</f>
        <v>0</v>
      </c>
      <c r="L44" s="663"/>
      <c r="M44" s="118">
        <v>0</v>
      </c>
      <c r="N44" s="118">
        <v>0</v>
      </c>
      <c r="O44" s="165"/>
    </row>
    <row r="45" spans="1:15" ht="30" customHeight="1">
      <c r="B45" s="24" t="s">
        <v>227</v>
      </c>
      <c r="C45" s="552" t="s">
        <v>260</v>
      </c>
      <c r="D45" s="553"/>
      <c r="E45" s="553"/>
      <c r="F45" s="553"/>
      <c r="G45" s="553"/>
      <c r="H45" s="553"/>
      <c r="I45" s="528"/>
      <c r="J45" s="528"/>
      <c r="K45" s="663">
        <f>IF(I45=TRUE,7.5,0)</f>
        <v>0</v>
      </c>
      <c r="L45" s="663"/>
      <c r="M45" s="118">
        <v>0</v>
      </c>
      <c r="N45" s="118">
        <v>0</v>
      </c>
      <c r="O45" s="165"/>
    </row>
    <row r="46" spans="1:15" ht="33.65" customHeight="1">
      <c r="B46" s="24" t="s">
        <v>229</v>
      </c>
      <c r="C46" s="552" t="s">
        <v>261</v>
      </c>
      <c r="D46" s="553"/>
      <c r="E46" s="553"/>
      <c r="F46" s="553"/>
      <c r="G46" s="553"/>
      <c r="H46" s="554"/>
      <c r="I46" s="528"/>
      <c r="J46" s="528"/>
      <c r="K46" s="663">
        <f>IF(I46=TRUE,20,0)</f>
        <v>0</v>
      </c>
      <c r="L46" s="663"/>
      <c r="M46" s="118">
        <v>0</v>
      </c>
      <c r="N46" s="118">
        <v>0</v>
      </c>
      <c r="O46" s="165"/>
    </row>
    <row r="47" spans="1:15" ht="30" customHeight="1">
      <c r="B47" s="672" t="s">
        <v>262</v>
      </c>
      <c r="C47" s="672"/>
      <c r="D47" s="672"/>
      <c r="E47" s="672"/>
      <c r="F47" s="672"/>
      <c r="G47" s="672"/>
      <c r="H47" s="672"/>
      <c r="I47" s="672"/>
      <c r="J47" s="672"/>
      <c r="K47" s="672"/>
      <c r="L47" s="672"/>
      <c r="M47" s="117" t="s">
        <v>234</v>
      </c>
      <c r="N47" s="117" t="s">
        <v>234</v>
      </c>
      <c r="O47" s="165"/>
    </row>
    <row r="48" spans="1:15" s="30" customFormat="1" ht="30" customHeight="1" thickBot="1">
      <c r="B48" s="213" t="s">
        <v>263</v>
      </c>
      <c r="C48" s="18"/>
      <c r="D48" s="18"/>
      <c r="E48" s="18"/>
      <c r="F48" s="18"/>
      <c r="G48" s="18"/>
      <c r="H48" s="18"/>
      <c r="I48" s="18"/>
      <c r="J48" s="18"/>
      <c r="K48" s="18"/>
      <c r="L48" s="18"/>
      <c r="M48" s="129">
        <v>0</v>
      </c>
      <c r="N48" s="129">
        <f>SUM(N15:N20,N23:N26,N29:N34,N37:N39,N42:N46,D50)</f>
        <v>0</v>
      </c>
      <c r="O48" s="184" t="s">
        <v>264</v>
      </c>
    </row>
    <row r="49" spans="2:12" ht="30" customHeight="1" thickBot="1">
      <c r="B49" s="677" t="s">
        <v>265</v>
      </c>
      <c r="C49" s="677"/>
      <c r="D49" s="677" t="s">
        <v>266</v>
      </c>
      <c r="E49" s="677"/>
      <c r="F49" s="30"/>
      <c r="G49" s="30"/>
      <c r="H49" s="678" t="s">
        <v>267</v>
      </c>
      <c r="I49" s="679"/>
      <c r="J49" s="680">
        <f>SUM(K42:L46,K37:L39,K29:L34,K23:L25,K15:L20,D50,E49)</f>
        <v>0</v>
      </c>
      <c r="K49" s="681"/>
      <c r="L49" s="682"/>
    </row>
    <row r="50" spans="2:12" ht="30" customHeight="1">
      <c r="B50" s="214" t="s">
        <v>268</v>
      </c>
      <c r="C50" s="214"/>
      <c r="D50" s="215">
        <f>' Predev Narrative Site 1'!N15</f>
        <v>0</v>
      </c>
      <c r="H50" s="216"/>
      <c r="I50" s="216"/>
      <c r="J50" s="676" t="s">
        <v>269</v>
      </c>
      <c r="K50" s="676"/>
      <c r="L50" s="676"/>
    </row>
    <row r="51" spans="2:12" ht="30" customHeight="1">
      <c r="H51" s="216"/>
      <c r="I51" s="216"/>
      <c r="J51" s="676"/>
      <c r="K51" s="676"/>
      <c r="L51" s="676"/>
    </row>
  </sheetData>
  <sheetProtection selectLockedCells="1"/>
  <mergeCells count="96">
    <mergeCell ref="J50:L51"/>
    <mergeCell ref="B49:C49"/>
    <mergeCell ref="D49:E49"/>
    <mergeCell ref="K43:L43"/>
    <mergeCell ref="C42:H42"/>
    <mergeCell ref="H49:I49"/>
    <mergeCell ref="J49:L49"/>
    <mergeCell ref="K44:L44"/>
    <mergeCell ref="I46:J46"/>
    <mergeCell ref="K46:L46"/>
    <mergeCell ref="C46:H46"/>
    <mergeCell ref="I42:J42"/>
    <mergeCell ref="C29:H29"/>
    <mergeCell ref="C31:H31"/>
    <mergeCell ref="I31:J31"/>
    <mergeCell ref="B28:L28"/>
    <mergeCell ref="B27:L27"/>
    <mergeCell ref="K31:L31"/>
    <mergeCell ref="B40:L40"/>
    <mergeCell ref="K37:L37"/>
    <mergeCell ref="C39:H39"/>
    <mergeCell ref="I39:J39"/>
    <mergeCell ref="I32:J32"/>
    <mergeCell ref="K32:L32"/>
    <mergeCell ref="K33:L33"/>
    <mergeCell ref="K39:L39"/>
    <mergeCell ref="K34:L34"/>
    <mergeCell ref="B35:L35"/>
    <mergeCell ref="I37:J37"/>
    <mergeCell ref="B36:L36"/>
    <mergeCell ref="C37:H37"/>
    <mergeCell ref="I34:J34"/>
    <mergeCell ref="C38:H38"/>
    <mergeCell ref="I38:J38"/>
    <mergeCell ref="I17:J17"/>
    <mergeCell ref="B47:L47"/>
    <mergeCell ref="C43:H43"/>
    <mergeCell ref="C45:H45"/>
    <mergeCell ref="I45:J45"/>
    <mergeCell ref="K45:L45"/>
    <mergeCell ref="C44:H44"/>
    <mergeCell ref="I44:J44"/>
    <mergeCell ref="I43:J43"/>
    <mergeCell ref="K42:L42"/>
    <mergeCell ref="C19:H19"/>
    <mergeCell ref="I19:J19"/>
    <mergeCell ref="K19:L19"/>
    <mergeCell ref="B21:L21"/>
    <mergeCell ref="B41:L41"/>
    <mergeCell ref="B22:L22"/>
    <mergeCell ref="B7:L7"/>
    <mergeCell ref="B8:L9"/>
    <mergeCell ref="B10:L10"/>
    <mergeCell ref="B12:L12"/>
    <mergeCell ref="B13:L13"/>
    <mergeCell ref="B11:L11"/>
    <mergeCell ref="K17:L17"/>
    <mergeCell ref="C15:H15"/>
    <mergeCell ref="K29:L29"/>
    <mergeCell ref="C30:H30"/>
    <mergeCell ref="I30:J30"/>
    <mergeCell ref="K30:L30"/>
    <mergeCell ref="C20:H20"/>
    <mergeCell ref="I20:J20"/>
    <mergeCell ref="I29:J29"/>
    <mergeCell ref="C18:H18"/>
    <mergeCell ref="I15:J15"/>
    <mergeCell ref="K15:L15"/>
    <mergeCell ref="I18:J18"/>
    <mergeCell ref="K18:L18"/>
    <mergeCell ref="C16:H16"/>
    <mergeCell ref="C17:H17"/>
    <mergeCell ref="K24:L24"/>
    <mergeCell ref="I25:J25"/>
    <mergeCell ref="I26:J26"/>
    <mergeCell ref="K26:L26"/>
    <mergeCell ref="K20:L20"/>
    <mergeCell ref="I23:J23"/>
    <mergeCell ref="K23:L23"/>
    <mergeCell ref="K25:L25"/>
    <mergeCell ref="C24:H24"/>
    <mergeCell ref="I24:J24"/>
    <mergeCell ref="C23:H23"/>
    <mergeCell ref="C26:H26"/>
    <mergeCell ref="C25:H25"/>
    <mergeCell ref="M10:O10"/>
    <mergeCell ref="M12:O12"/>
    <mergeCell ref="O13:O14"/>
    <mergeCell ref="I16:J16"/>
    <mergeCell ref="K16:L16"/>
    <mergeCell ref="B14:L14"/>
    <mergeCell ref="K38:L38"/>
    <mergeCell ref="C33:H33"/>
    <mergeCell ref="I33:J33"/>
    <mergeCell ref="C32:H32"/>
    <mergeCell ref="C34:H34"/>
  </mergeCells>
  <dataValidations count="1">
    <dataValidation type="list" allowBlank="1" showInputMessage="1" showErrorMessage="1" sqref="I29:J34 I23:J26 I37:J39 I15:J20 I42:J46" xr:uid="{00000000-0002-0000-0600-000000000000}">
      <formula1>"TRUE,FALSE"</formula1>
    </dataValidation>
  </dataValidations>
  <printOptions horizontalCentered="1" verticalCentered="1"/>
  <pageMargins left="0.45" right="0.45" top="0.5" bottom="0.5" header="0.3" footer="0.3"/>
  <pageSetup scale="45" orientation="portrait" r:id="rId1"/>
  <headerFooter>
    <oddFooter>&amp;L&amp;A</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6E138-AA46-4EC0-ADE2-1317F4C86604}">
  <sheetPr>
    <tabColor theme="4"/>
  </sheetPr>
  <dimension ref="B7:L31"/>
  <sheetViews>
    <sheetView showGridLines="0" zoomScale="96" zoomScaleNormal="96" workbookViewId="0"/>
  </sheetViews>
  <sheetFormatPr defaultColWidth="10.7265625" defaultRowHeight="15.5"/>
  <cols>
    <col min="1" max="1" width="4.453125" style="4" customWidth="1"/>
    <col min="2" max="2" width="6.7265625" style="4" customWidth="1"/>
    <col min="3" max="3" width="45.7265625" style="4" customWidth="1"/>
    <col min="4" max="4" width="6.7265625" style="4" customWidth="1"/>
    <col min="5" max="5" width="18.54296875" style="4" customWidth="1"/>
    <col min="6" max="6" width="14" style="4" customWidth="1"/>
    <col min="7" max="7" width="3.54296875" style="4" customWidth="1"/>
    <col min="8" max="8" width="24.54296875" style="4" customWidth="1"/>
    <col min="9" max="9" width="8.26953125" style="4" customWidth="1"/>
    <col min="10" max="10" width="8.7265625" style="4" customWidth="1"/>
    <col min="11" max="11" width="2.54296875" style="4" customWidth="1"/>
    <col min="12" max="12" width="12.26953125" style="4" customWidth="1"/>
    <col min="13" max="16384" width="10.7265625" style="4"/>
  </cols>
  <sheetData>
    <row r="7" spans="2:12" ht="27" customHeight="1">
      <c r="B7" s="491" t="s">
        <v>53</v>
      </c>
      <c r="C7" s="491"/>
      <c r="D7" s="491"/>
      <c r="E7" s="491"/>
      <c r="F7" s="491"/>
      <c r="G7" s="491"/>
      <c r="H7" s="491"/>
      <c r="I7" s="491"/>
      <c r="J7" s="491"/>
      <c r="K7" s="491"/>
      <c r="L7" s="491"/>
    </row>
    <row r="8" spans="2:12" ht="27.75" customHeight="1">
      <c r="B8" s="496" t="s">
        <v>270</v>
      </c>
      <c r="C8" s="496"/>
      <c r="D8" s="496"/>
      <c r="E8" s="496"/>
      <c r="F8" s="496"/>
      <c r="G8" s="496"/>
      <c r="H8" s="496"/>
      <c r="I8" s="496"/>
      <c r="J8" s="496"/>
      <c r="K8" s="496"/>
      <c r="L8" s="496"/>
    </row>
    <row r="9" spans="2:12" ht="28.5" customHeight="1">
      <c r="B9" s="620">
        <f>'Applicant-4 (Pre-App Pg 1)'!D12</f>
        <v>0</v>
      </c>
      <c r="C9" s="620"/>
      <c r="D9" s="620"/>
      <c r="E9" s="620"/>
      <c r="F9" s="620"/>
      <c r="G9" s="620"/>
      <c r="H9" s="620"/>
      <c r="I9" s="620"/>
      <c r="J9" s="620"/>
      <c r="K9" s="620"/>
      <c r="L9" s="620"/>
    </row>
    <row r="10" spans="2:12" ht="30" customHeight="1">
      <c r="B10" s="647" t="s">
        <v>144</v>
      </c>
      <c r="C10" s="648"/>
      <c r="D10" s="648"/>
      <c r="E10" s="648"/>
      <c r="F10" s="648"/>
      <c r="G10" s="648"/>
      <c r="H10" s="648"/>
      <c r="I10" s="648"/>
      <c r="J10" s="648"/>
      <c r="K10" s="648"/>
      <c r="L10" s="649"/>
    </row>
    <row r="11" spans="2:12" ht="30" customHeight="1">
      <c r="B11" s="552" t="s">
        <v>145</v>
      </c>
      <c r="C11" s="553"/>
      <c r="D11" s="553"/>
      <c r="E11" s="553"/>
      <c r="F11" s="553"/>
      <c r="G11" s="553"/>
      <c r="H11" s="553"/>
      <c r="I11" s="554"/>
      <c r="J11" s="631" t="s">
        <v>146</v>
      </c>
      <c r="K11" s="633"/>
      <c r="L11" s="632"/>
    </row>
    <row r="12" spans="2:12" ht="30" customHeight="1">
      <c r="B12" s="495" t="s">
        <v>147</v>
      </c>
      <c r="C12" s="495"/>
      <c r="D12" s="641"/>
      <c r="E12" s="642"/>
      <c r="F12" s="642"/>
      <c r="G12" s="642"/>
      <c r="H12" s="642"/>
      <c r="I12" s="642"/>
      <c r="J12" s="642"/>
      <c r="K12" s="642"/>
      <c r="L12" s="643"/>
    </row>
    <row r="13" spans="2:12" ht="30" customHeight="1">
      <c r="B13" s="495" t="s">
        <v>148</v>
      </c>
      <c r="C13" s="495"/>
      <c r="D13" s="641"/>
      <c r="E13" s="642"/>
      <c r="F13" s="642"/>
      <c r="G13" s="642"/>
      <c r="H13" s="642"/>
      <c r="I13" s="642"/>
      <c r="J13" s="642"/>
      <c r="K13" s="642"/>
      <c r="L13" s="643"/>
    </row>
    <row r="14" spans="2:12" ht="30" customHeight="1">
      <c r="B14" s="495" t="s">
        <v>149</v>
      </c>
      <c r="C14" s="495"/>
      <c r="D14" s="641"/>
      <c r="E14" s="642"/>
      <c r="F14" s="642"/>
      <c r="G14" s="643"/>
      <c r="H14" s="198" t="s">
        <v>150</v>
      </c>
      <c r="I14" s="528"/>
      <c r="J14" s="528"/>
      <c r="K14" s="528"/>
      <c r="L14" s="528"/>
    </row>
    <row r="15" spans="2:12" ht="30" customHeight="1">
      <c r="B15" s="495" t="s">
        <v>151</v>
      </c>
      <c r="C15" s="495"/>
      <c r="D15" s="641"/>
      <c r="E15" s="642"/>
      <c r="F15" s="642"/>
      <c r="G15" s="642"/>
      <c r="H15" s="642"/>
      <c r="I15" s="642"/>
      <c r="J15" s="642"/>
      <c r="K15" s="642"/>
      <c r="L15" s="643"/>
    </row>
    <row r="16" spans="2:12" ht="30" customHeight="1">
      <c r="B16" s="540" t="s">
        <v>152</v>
      </c>
      <c r="C16" s="540"/>
      <c r="D16" s="630">
        <v>0</v>
      </c>
      <c r="E16" s="630"/>
      <c r="F16" s="540" t="s">
        <v>153</v>
      </c>
      <c r="G16" s="540"/>
      <c r="H16" s="540"/>
      <c r="I16" s="540"/>
      <c r="J16" s="630">
        <v>0</v>
      </c>
      <c r="K16" s="630"/>
      <c r="L16" s="630"/>
    </row>
    <row r="17" spans="2:12" ht="33" customHeight="1">
      <c r="B17" s="552" t="s">
        <v>154</v>
      </c>
      <c r="C17" s="553"/>
      <c r="D17" s="528" t="s">
        <v>146</v>
      </c>
      <c r="E17" s="528"/>
      <c r="F17" s="540" t="s">
        <v>155</v>
      </c>
      <c r="G17" s="540"/>
      <c r="H17" s="540"/>
      <c r="I17" s="540"/>
      <c r="J17" s="633" t="s">
        <v>156</v>
      </c>
      <c r="K17" s="633"/>
      <c r="L17" s="632"/>
    </row>
    <row r="18" spans="2:12" ht="30" customHeight="1">
      <c r="B18" s="540" t="s">
        <v>157</v>
      </c>
      <c r="C18" s="540"/>
      <c r="D18" s="528"/>
      <c r="E18" s="528"/>
      <c r="F18" s="552" t="s">
        <v>158</v>
      </c>
      <c r="G18" s="554"/>
      <c r="H18" s="466" t="s">
        <v>146</v>
      </c>
      <c r="I18" s="634" t="s">
        <v>159</v>
      </c>
      <c r="J18" s="634"/>
      <c r="K18" s="634"/>
      <c r="L18" s="66"/>
    </row>
    <row r="19" spans="2:12" ht="30" customHeight="1">
      <c r="B19" s="552" t="s">
        <v>160</v>
      </c>
      <c r="C19" s="554"/>
      <c r="D19" s="631" t="s">
        <v>146</v>
      </c>
      <c r="E19" s="632"/>
      <c r="F19" s="552" t="s">
        <v>161</v>
      </c>
      <c r="G19" s="553"/>
      <c r="H19" s="554"/>
      <c r="I19" s="638" t="s">
        <v>146</v>
      </c>
      <c r="J19" s="639"/>
      <c r="K19" s="639"/>
      <c r="L19" s="640"/>
    </row>
    <row r="20" spans="2:12" ht="30" customHeight="1">
      <c r="B20" s="552" t="s">
        <v>162</v>
      </c>
      <c r="C20" s="554"/>
      <c r="D20" s="631" t="s">
        <v>163</v>
      </c>
      <c r="E20" s="632"/>
      <c r="F20" s="552" t="s">
        <v>164</v>
      </c>
      <c r="G20" s="553"/>
      <c r="H20" s="554"/>
      <c r="I20" s="631"/>
      <c r="J20" s="633"/>
      <c r="K20" s="633"/>
      <c r="L20" s="632"/>
    </row>
    <row r="21" spans="2:12" ht="30.65" customHeight="1">
      <c r="B21" s="540" t="s">
        <v>165</v>
      </c>
      <c r="C21" s="540"/>
      <c r="D21" s="633" t="s">
        <v>146</v>
      </c>
      <c r="E21" s="632"/>
      <c r="F21" s="217" t="s">
        <v>166</v>
      </c>
      <c r="G21" s="631"/>
      <c r="H21" s="633"/>
      <c r="I21" s="633"/>
      <c r="J21" s="633"/>
      <c r="K21" s="633"/>
      <c r="L21" s="632"/>
    </row>
    <row r="22" spans="2:12" ht="30" customHeight="1">
      <c r="B22" s="552" t="s">
        <v>167</v>
      </c>
      <c r="C22" s="554"/>
      <c r="D22" s="631" t="s">
        <v>163</v>
      </c>
      <c r="E22" s="632"/>
      <c r="F22" s="552" t="s">
        <v>168</v>
      </c>
      <c r="G22" s="553"/>
      <c r="H22" s="553"/>
      <c r="I22" s="553"/>
      <c r="J22" s="553"/>
      <c r="K22" s="553"/>
      <c r="L22" s="554"/>
    </row>
    <row r="23" spans="2:12" ht="30" customHeight="1">
      <c r="B23" s="641"/>
      <c r="C23" s="642"/>
      <c r="D23" s="642"/>
      <c r="E23" s="642"/>
      <c r="F23" s="642"/>
      <c r="G23" s="642"/>
      <c r="H23" s="642"/>
      <c r="I23" s="642"/>
      <c r="J23" s="642"/>
      <c r="K23" s="642"/>
      <c r="L23" s="643"/>
    </row>
    <row r="24" spans="2:12" ht="30" customHeight="1">
      <c r="B24" s="537" t="s">
        <v>169</v>
      </c>
      <c r="C24" s="538"/>
      <c r="D24" s="538"/>
      <c r="E24" s="538"/>
      <c r="F24" s="538"/>
      <c r="G24" s="538"/>
      <c r="H24" s="538"/>
      <c r="I24" s="532"/>
      <c r="J24" s="532"/>
      <c r="K24" s="532"/>
      <c r="L24" s="532"/>
    </row>
    <row r="25" spans="2:12" ht="36.65" customHeight="1">
      <c r="B25" s="635" t="s">
        <v>170</v>
      </c>
      <c r="C25" s="636"/>
      <c r="D25" s="636"/>
      <c r="E25" s="636"/>
      <c r="F25" s="636"/>
      <c r="G25" s="636"/>
      <c r="H25" s="636"/>
      <c r="I25" s="636"/>
      <c r="J25" s="636"/>
      <c r="K25" s="636"/>
      <c r="L25" s="637"/>
    </row>
    <row r="26" spans="2:12" ht="70.150000000000006" customHeight="1">
      <c r="B26" s="558" t="s">
        <v>171</v>
      </c>
      <c r="C26" s="558"/>
      <c r="D26" s="558"/>
      <c r="E26" s="558"/>
      <c r="F26" s="558"/>
      <c r="G26" s="558"/>
      <c r="H26" s="558"/>
      <c r="I26" s="558"/>
      <c r="J26" s="558"/>
      <c r="K26" s="558"/>
      <c r="L26" s="116" t="s">
        <v>146</v>
      </c>
    </row>
    <row r="27" spans="2:12" ht="36" customHeight="1">
      <c r="B27" s="558" t="s">
        <v>172</v>
      </c>
      <c r="C27" s="558"/>
      <c r="D27" s="558"/>
      <c r="E27" s="558"/>
      <c r="F27" s="558"/>
      <c r="G27" s="558"/>
      <c r="H27" s="558"/>
      <c r="I27" s="558"/>
      <c r="J27" s="558"/>
      <c r="K27" s="558"/>
      <c r="L27" s="66" t="s">
        <v>146</v>
      </c>
    </row>
    <row r="28" spans="2:12" ht="48.65" customHeight="1">
      <c r="B28" s="558" t="s">
        <v>173</v>
      </c>
      <c r="C28" s="558"/>
      <c r="D28" s="558"/>
      <c r="E28" s="558"/>
      <c r="F28" s="558"/>
      <c r="G28" s="558"/>
      <c r="H28" s="558"/>
      <c r="I28" s="558"/>
      <c r="J28" s="558"/>
      <c r="K28" s="558"/>
      <c r="L28" s="66" t="s">
        <v>146</v>
      </c>
    </row>
    <row r="29" spans="2:12" ht="30" customHeight="1">
      <c r="B29" s="646" t="s">
        <v>174</v>
      </c>
      <c r="C29" s="646"/>
      <c r="D29" s="646"/>
      <c r="E29" s="646"/>
      <c r="F29" s="646"/>
      <c r="G29" s="646"/>
      <c r="H29" s="646"/>
      <c r="I29" s="646"/>
      <c r="J29" s="646"/>
      <c r="K29" s="646"/>
      <c r="L29" s="646"/>
    </row>
    <row r="30" spans="2:12" ht="30" customHeight="1">
      <c r="B30" s="644" t="s">
        <v>175</v>
      </c>
      <c r="C30" s="644"/>
      <c r="D30" s="644"/>
      <c r="E30" s="644"/>
      <c r="F30" s="683" t="b">
        <f>IF(J16&gt;25000,TRUE,FALSE)</f>
        <v>0</v>
      </c>
      <c r="G30" s="683"/>
    </row>
    <row r="31" spans="2:12">
      <c r="B31" s="68" t="s">
        <v>176</v>
      </c>
    </row>
  </sheetData>
  <sheetProtection selectLockedCells="1"/>
  <dataConsolidate/>
  <mergeCells count="51">
    <mergeCell ref="B7:L7"/>
    <mergeCell ref="B8:L8"/>
    <mergeCell ref="B9:L9"/>
    <mergeCell ref="B10:L10"/>
    <mergeCell ref="B11:I11"/>
    <mergeCell ref="J11:L11"/>
    <mergeCell ref="B12:C12"/>
    <mergeCell ref="D12:L12"/>
    <mergeCell ref="B13:C13"/>
    <mergeCell ref="D13:L13"/>
    <mergeCell ref="B14:C14"/>
    <mergeCell ref="D14:G14"/>
    <mergeCell ref="I14:L14"/>
    <mergeCell ref="B15:C15"/>
    <mergeCell ref="D15:L15"/>
    <mergeCell ref="B16:C16"/>
    <mergeCell ref="D16:E16"/>
    <mergeCell ref="F16:I16"/>
    <mergeCell ref="J16:L16"/>
    <mergeCell ref="B17:C17"/>
    <mergeCell ref="D17:E17"/>
    <mergeCell ref="F17:I17"/>
    <mergeCell ref="J17:L17"/>
    <mergeCell ref="B18:C18"/>
    <mergeCell ref="D18:E18"/>
    <mergeCell ref="F18:G18"/>
    <mergeCell ref="I18:K18"/>
    <mergeCell ref="B19:C19"/>
    <mergeCell ref="D19:E19"/>
    <mergeCell ref="F19:H19"/>
    <mergeCell ref="I19:L19"/>
    <mergeCell ref="B20:C20"/>
    <mergeCell ref="D20:E20"/>
    <mergeCell ref="F20:H20"/>
    <mergeCell ref="I20:L20"/>
    <mergeCell ref="B21:C21"/>
    <mergeCell ref="D21:E21"/>
    <mergeCell ref="G21:L21"/>
    <mergeCell ref="B22:C22"/>
    <mergeCell ref="D22:E22"/>
    <mergeCell ref="F22:L22"/>
    <mergeCell ref="B28:K28"/>
    <mergeCell ref="B29:L29"/>
    <mergeCell ref="B30:E30"/>
    <mergeCell ref="F30:G30"/>
    <mergeCell ref="B23:L23"/>
    <mergeCell ref="B24:H24"/>
    <mergeCell ref="I24:L24"/>
    <mergeCell ref="B25:L25"/>
    <mergeCell ref="B26:K26"/>
    <mergeCell ref="B27:K27"/>
  </mergeCells>
  <dataValidations count="9">
    <dataValidation type="list" allowBlank="1" showInputMessage="1" showErrorMessage="1" sqref="D22:E22" xr:uid="{7BFEF235-CAD6-4F3E-8160-C24326CFE238}">
      <formula1>"Select one, Yes, No"</formula1>
    </dataValidation>
    <dataValidation type="list" allowBlank="1" showInputMessage="1" showErrorMessage="1" sqref="H18" xr:uid="{4244639F-08AA-4D37-8492-9F100BE99121}">
      <formula1>"Select One, New Construction,Rehabilitation,New Construction &amp; Rehabilitation"</formula1>
    </dataValidation>
    <dataValidation type="list" allowBlank="1" showInputMessage="1" showErrorMessage="1" sqref="D21:E21" xr:uid="{C2A5044D-0F6F-4213-83A1-F2F90DEE407B}">
      <formula1>"Select One, Yes, No, Not sure"</formula1>
    </dataValidation>
    <dataValidation type="list" allowBlank="1" showInputMessage="1" showErrorMessage="1" sqref="D17:E17 I19:L19" xr:uid="{29CF3BB8-CE3A-4AEE-B16D-3E7D41F4D241}">
      <formula1>"Select One, Yes, No, Not Sure"</formula1>
    </dataValidation>
    <dataValidation type="list" allowBlank="1" showInputMessage="1" showErrorMessage="1" sqref="I24:L24" xr:uid="{647E3CFB-60FC-410A-85AB-35A9DBAAF230}">
      <formula1>"&lt; 180 days, &gt; 180 days"</formula1>
    </dataValidation>
    <dataValidation type="list" allowBlank="1" showInputMessage="1" showErrorMessage="1" sqref="L26:L28" xr:uid="{ED4C2CD5-102E-4FDC-B14F-1AF23A55A2F4}">
      <formula1>"Select One, Not Sure, No, Yes"</formula1>
    </dataValidation>
    <dataValidation type="list" allowBlank="1" showInputMessage="1" showErrorMessage="1" sqref="D19:E19" xr:uid="{F6010396-CB6A-4F54-9766-E3768FFBAA56}">
      <formula1>"Select One, Single Family, Multifamily, Other"</formula1>
    </dataValidation>
    <dataValidation type="list" allowBlank="1" showInputMessage="1" showErrorMessage="1" sqref="D20:E20" xr:uid="{7297A6C3-19E2-4EB9-87ED-07C5C73E6A01}">
      <formula1>"Select one, Yes, No, Not Sure"</formula1>
    </dataValidation>
    <dataValidation type="list" allowBlank="1" showInputMessage="1" showErrorMessage="1" sqref="J11:L11" xr:uid="{8FC9BF1D-2D72-4AEC-8051-D63A33202D98}">
      <formula1>"Select One, Yes, No"</formula1>
    </dataValidation>
  </dataValidations>
  <printOptions horizontalCentered="1"/>
  <pageMargins left="0.2" right="0.2" top="0.25" bottom="0.25" header="0.3" footer="0.3"/>
  <pageSetup scale="56" orientation="portrait" r:id="rId1"/>
  <headerFooter>
    <oddFooter>&amp;L&amp;A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85ADC-615D-4D4B-9291-253094EFB428}">
  <sheetPr>
    <tabColor theme="4" tint="-0.249977111117893"/>
  </sheetPr>
  <dimension ref="B7:J52"/>
  <sheetViews>
    <sheetView showGridLines="0" zoomScaleNormal="100" zoomScalePageLayoutView="90" workbookViewId="0"/>
  </sheetViews>
  <sheetFormatPr defaultColWidth="10.7265625" defaultRowHeight="15.5"/>
  <cols>
    <col min="1" max="1" width="5.1796875" style="4" customWidth="1"/>
    <col min="2" max="2" width="13.1796875" style="4" customWidth="1"/>
    <col min="3" max="3" width="41.26953125" style="4" customWidth="1"/>
    <col min="4" max="4" width="32.1796875" style="4" customWidth="1"/>
    <col min="5" max="5" width="48.453125" style="4" customWidth="1"/>
    <col min="6" max="6" width="6.26953125" style="4" customWidth="1"/>
    <col min="7" max="7" width="10.54296875" style="4" customWidth="1"/>
    <col min="8" max="8" width="5.453125" style="4" customWidth="1"/>
    <col min="9" max="9" width="5.7265625" style="4" customWidth="1"/>
    <col min="10" max="10" width="10.7265625" style="4" hidden="1" customWidth="1"/>
    <col min="11" max="11" width="5.7265625" style="4" customWidth="1"/>
    <col min="12" max="16384" width="10.7265625" style="4"/>
  </cols>
  <sheetData>
    <row r="7" spans="2:8" ht="27" customHeight="1">
      <c r="B7" s="491" t="s">
        <v>53</v>
      </c>
      <c r="C7" s="491"/>
      <c r="D7" s="491"/>
      <c r="E7" s="491"/>
      <c r="F7" s="203"/>
      <c r="G7" s="14"/>
      <c r="H7" s="14"/>
    </row>
    <row r="8" spans="2:8" ht="30" customHeight="1">
      <c r="B8" s="496" t="s">
        <v>271</v>
      </c>
      <c r="C8" s="496"/>
      <c r="D8" s="496"/>
      <c r="E8" s="496"/>
      <c r="F8" s="203"/>
      <c r="G8" s="14"/>
      <c r="H8" s="14"/>
    </row>
    <row r="9" spans="2:8" ht="30" customHeight="1">
      <c r="B9" s="620">
        <f>'Applicant-4 (Pre-App Pg 1)'!D12</f>
        <v>0</v>
      </c>
      <c r="C9" s="620"/>
      <c r="D9" s="620"/>
      <c r="E9" s="620"/>
      <c r="F9" s="203"/>
      <c r="G9" s="14"/>
      <c r="H9" s="14"/>
    </row>
    <row r="10" spans="2:8" ht="30" customHeight="1">
      <c r="B10" s="620">
        <f>'Predev. Back up Site'!D12</f>
        <v>0</v>
      </c>
      <c r="C10" s="620"/>
      <c r="D10" s="620"/>
      <c r="E10" s="620"/>
      <c r="F10" s="203"/>
      <c r="G10" s="14"/>
      <c r="H10" s="14"/>
    </row>
    <row r="11" spans="2:8" ht="30" customHeight="1">
      <c r="B11" s="657" t="s">
        <v>178</v>
      </c>
      <c r="C11" s="657"/>
      <c r="D11" s="657"/>
      <c r="E11" s="657"/>
      <c r="F11" s="10"/>
      <c r="G11" s="10"/>
      <c r="H11" s="14"/>
    </row>
    <row r="12" spans="2:8" ht="78.650000000000006" customHeight="1">
      <c r="B12" s="658" t="s">
        <v>272</v>
      </c>
      <c r="C12" s="659"/>
      <c r="D12" s="660"/>
      <c r="E12" s="116" t="s">
        <v>163</v>
      </c>
      <c r="F12" s="10"/>
      <c r="G12" s="10"/>
      <c r="H12" s="14"/>
    </row>
    <row r="13" spans="2:8" ht="30" customHeight="1">
      <c r="B13" s="506" t="s">
        <v>180</v>
      </c>
      <c r="C13" s="506"/>
      <c r="D13" s="21" t="s">
        <v>181</v>
      </c>
      <c r="E13" s="661" t="s">
        <v>273</v>
      </c>
      <c r="F13" s="14"/>
      <c r="G13" s="14"/>
      <c r="H13" s="14"/>
    </row>
    <row r="14" spans="2:8" ht="30" customHeight="1">
      <c r="B14" s="652" t="s">
        <v>183</v>
      </c>
      <c r="C14" s="652"/>
      <c r="D14" s="25">
        <v>0</v>
      </c>
      <c r="E14" s="662"/>
      <c r="F14" s="14"/>
      <c r="G14" s="14"/>
      <c r="H14" s="14"/>
    </row>
    <row r="15" spans="2:8" ht="30" customHeight="1">
      <c r="B15" s="652" t="s">
        <v>184</v>
      </c>
      <c r="C15" s="652"/>
      <c r="D15" s="25">
        <v>0</v>
      </c>
      <c r="E15" s="662"/>
      <c r="F15" s="14"/>
      <c r="G15" s="14"/>
      <c r="H15" s="14"/>
    </row>
    <row r="16" spans="2:8" ht="30" customHeight="1">
      <c r="B16" s="204" t="s">
        <v>185</v>
      </c>
      <c r="C16" s="204"/>
      <c r="D16" s="25">
        <v>0</v>
      </c>
      <c r="E16" s="662"/>
      <c r="F16" s="14"/>
      <c r="G16" s="14"/>
      <c r="H16" s="14"/>
    </row>
    <row r="17" spans="2:8" ht="30" customHeight="1">
      <c r="B17" s="204" t="s">
        <v>186</v>
      </c>
      <c r="C17" s="204"/>
      <c r="D17" s="25">
        <v>0</v>
      </c>
      <c r="E17" s="662"/>
      <c r="F17" s="14"/>
      <c r="G17" s="14"/>
      <c r="H17" s="14"/>
    </row>
    <row r="18" spans="2:8" ht="30" customHeight="1">
      <c r="B18" s="652" t="s">
        <v>187</v>
      </c>
      <c r="C18" s="652"/>
      <c r="D18" s="25">
        <v>0</v>
      </c>
      <c r="E18" s="662"/>
      <c r="F18" s="14"/>
      <c r="G18" s="14"/>
      <c r="H18" s="14"/>
    </row>
    <row r="19" spans="2:8" ht="30" customHeight="1">
      <c r="B19" s="652" t="s">
        <v>188</v>
      </c>
      <c r="C19" s="652"/>
      <c r="D19" s="25">
        <v>0</v>
      </c>
      <c r="E19" s="662"/>
      <c r="F19" s="14"/>
      <c r="G19" s="14"/>
      <c r="H19" s="14"/>
    </row>
    <row r="20" spans="2:8" ht="30" customHeight="1">
      <c r="B20" s="652" t="s">
        <v>189</v>
      </c>
      <c r="C20" s="652"/>
      <c r="D20" s="25">
        <v>0</v>
      </c>
      <c r="E20" s="662"/>
      <c r="F20" s="14"/>
      <c r="G20" s="14"/>
      <c r="H20" s="14"/>
    </row>
    <row r="21" spans="2:8" ht="30" customHeight="1">
      <c r="B21" s="652" t="s">
        <v>190</v>
      </c>
      <c r="C21" s="652"/>
      <c r="D21" s="25">
        <v>0</v>
      </c>
      <c r="E21" s="662"/>
      <c r="F21" s="14"/>
      <c r="G21" s="14"/>
      <c r="H21" s="14"/>
    </row>
    <row r="22" spans="2:8" ht="30" customHeight="1">
      <c r="B22" s="652" t="s">
        <v>191</v>
      </c>
      <c r="C22" s="652"/>
      <c r="D22" s="25">
        <v>0</v>
      </c>
      <c r="E22" s="662"/>
      <c r="F22" s="14"/>
      <c r="G22" s="14"/>
      <c r="H22" s="14"/>
    </row>
    <row r="23" spans="2:8" ht="30" customHeight="1">
      <c r="B23" s="654" t="s">
        <v>192</v>
      </c>
      <c r="C23" s="654"/>
      <c r="D23" s="25">
        <v>0</v>
      </c>
      <c r="E23" s="662"/>
      <c r="F23" s="14"/>
      <c r="G23" s="14"/>
      <c r="H23" s="14"/>
    </row>
    <row r="24" spans="2:8" ht="30" customHeight="1">
      <c r="B24" s="654" t="s">
        <v>193</v>
      </c>
      <c r="C24" s="654"/>
      <c r="D24" s="25">
        <v>0</v>
      </c>
      <c r="E24" s="662"/>
      <c r="F24" s="14"/>
      <c r="G24" s="14"/>
      <c r="H24" s="14"/>
    </row>
    <row r="25" spans="2:8" ht="30" customHeight="1">
      <c r="B25" s="654" t="s">
        <v>193</v>
      </c>
      <c r="C25" s="654"/>
      <c r="D25" s="25">
        <v>0</v>
      </c>
      <c r="E25" s="662"/>
    </row>
    <row r="26" spans="2:8" ht="30" customHeight="1">
      <c r="B26" s="654" t="s">
        <v>193</v>
      </c>
      <c r="C26" s="654"/>
      <c r="D26" s="25">
        <v>0</v>
      </c>
      <c r="E26" s="662"/>
      <c r="H26" s="12"/>
    </row>
    <row r="27" spans="2:8" ht="30" customHeight="1">
      <c r="B27" s="654" t="s">
        <v>193</v>
      </c>
      <c r="C27" s="654"/>
      <c r="D27" s="25">
        <v>0</v>
      </c>
      <c r="E27" s="662"/>
    </row>
    <row r="28" spans="2:8" ht="30" customHeight="1">
      <c r="B28" s="506" t="s">
        <v>194</v>
      </c>
      <c r="C28" s="506"/>
      <c r="D28" s="43">
        <f>SUM(D14:D27)</f>
        <v>0</v>
      </c>
      <c r="E28" s="662"/>
    </row>
    <row r="29" spans="2:8" ht="30" customHeight="1"/>
    <row r="30" spans="2:8" ht="30" customHeight="1">
      <c r="B30" s="506" t="s">
        <v>195</v>
      </c>
      <c r="C30" s="506"/>
      <c r="D30" s="21" t="s">
        <v>196</v>
      </c>
      <c r="E30" s="21" t="s">
        <v>197</v>
      </c>
    </row>
    <row r="31" spans="2:8" ht="30" customHeight="1">
      <c r="B31" s="656" t="s">
        <v>274</v>
      </c>
      <c r="C31" s="656"/>
      <c r="D31" s="25">
        <v>0</v>
      </c>
      <c r="E31" s="205" t="s">
        <v>199</v>
      </c>
    </row>
    <row r="32" spans="2:8" ht="30" customHeight="1">
      <c r="B32" s="651" t="s">
        <v>200</v>
      </c>
      <c r="C32" s="651"/>
      <c r="D32" s="25">
        <v>0</v>
      </c>
      <c r="E32" s="52"/>
    </row>
    <row r="33" spans="2:5" ht="30" customHeight="1">
      <c r="B33" s="651" t="s">
        <v>201</v>
      </c>
      <c r="C33" s="651"/>
      <c r="D33" s="25">
        <v>0</v>
      </c>
      <c r="E33" s="52"/>
    </row>
    <row r="34" spans="2:5" ht="30" customHeight="1">
      <c r="B34" s="651" t="s">
        <v>202</v>
      </c>
      <c r="C34" s="651"/>
      <c r="D34" s="25">
        <v>0</v>
      </c>
      <c r="E34" s="52"/>
    </row>
    <row r="35" spans="2:5" ht="30" customHeight="1">
      <c r="B35" s="651" t="s">
        <v>203</v>
      </c>
      <c r="C35" s="651"/>
      <c r="D35" s="25">
        <v>0</v>
      </c>
      <c r="E35" s="52"/>
    </row>
    <row r="36" spans="2:5" ht="30" customHeight="1">
      <c r="B36" s="651" t="s">
        <v>204</v>
      </c>
      <c r="C36" s="651"/>
      <c r="D36" s="25">
        <v>0</v>
      </c>
      <c r="E36" s="52"/>
    </row>
    <row r="37" spans="2:5" ht="30" customHeight="1">
      <c r="B37" s="650" t="s">
        <v>205</v>
      </c>
      <c r="C37" s="650"/>
      <c r="D37" s="43">
        <f>SUM(D31:D36)</f>
        <v>0</v>
      </c>
      <c r="E37" s="14"/>
    </row>
    <row r="38" spans="2:5" ht="30" customHeight="1"/>
    <row r="39" spans="2:5" ht="30" customHeight="1">
      <c r="B39" s="653" t="s">
        <v>206</v>
      </c>
      <c r="C39" s="653"/>
      <c r="D39" s="653"/>
      <c r="E39" s="206" t="b">
        <f>IF(D37&gt;'Predev. Back up Site'!D16,TRUE,FALSE)</f>
        <v>0</v>
      </c>
    </row>
    <row r="40" spans="2:5" ht="30" customHeight="1">
      <c r="B40" s="653" t="s">
        <v>207</v>
      </c>
      <c r="C40" s="653"/>
      <c r="D40" s="653"/>
      <c r="E40" s="206" t="b">
        <f>IF(D37&lt;'Predev. Back up Site'!D16,TRUE,FALSE)</f>
        <v>0</v>
      </c>
    </row>
    <row r="41" spans="2:5" ht="30" customHeight="1"/>
    <row r="42" spans="2:5" ht="30" customHeight="1">
      <c r="B42" s="506" t="s">
        <v>208</v>
      </c>
      <c r="C42" s="506"/>
      <c r="D42" s="21" t="s">
        <v>209</v>
      </c>
      <c r="E42" s="21" t="s">
        <v>210</v>
      </c>
    </row>
    <row r="43" spans="2:5" ht="30" customHeight="1">
      <c r="B43" s="655" t="s">
        <v>211</v>
      </c>
      <c r="C43" s="655"/>
      <c r="D43" s="27"/>
      <c r="E43" s="26"/>
    </row>
    <row r="44" spans="2:5" ht="30" customHeight="1">
      <c r="B44" s="655" t="s">
        <v>212</v>
      </c>
      <c r="C44" s="655"/>
      <c r="D44" s="27"/>
      <c r="E44" s="26"/>
    </row>
    <row r="45" spans="2:5" ht="30" customHeight="1">
      <c r="B45" s="655" t="s">
        <v>213</v>
      </c>
      <c r="C45" s="655"/>
      <c r="D45" s="27"/>
      <c r="E45" s="26"/>
    </row>
    <row r="46" spans="2:5" ht="30" customHeight="1">
      <c r="B46" s="655" t="s">
        <v>214</v>
      </c>
      <c r="C46" s="655"/>
      <c r="D46" s="27"/>
      <c r="E46" s="26"/>
    </row>
    <row r="47" spans="2:5" ht="30" customHeight="1">
      <c r="B47" s="655" t="s">
        <v>215</v>
      </c>
      <c r="C47" s="655"/>
      <c r="D47" s="27"/>
      <c r="E47" s="26"/>
    </row>
    <row r="48" spans="2:5" ht="30" customHeight="1">
      <c r="B48" s="654" t="s">
        <v>216</v>
      </c>
      <c r="C48" s="654"/>
      <c r="D48" s="27"/>
      <c r="E48" s="26"/>
    </row>
    <row r="49" spans="2:5" ht="30" customHeight="1">
      <c r="B49" s="654" t="s">
        <v>216</v>
      </c>
      <c r="C49" s="654"/>
      <c r="D49" s="27"/>
      <c r="E49" s="26"/>
    </row>
    <row r="50" spans="2:5" ht="30" customHeight="1">
      <c r="B50" s="654" t="s">
        <v>216</v>
      </c>
      <c r="C50" s="654"/>
      <c r="D50" s="27"/>
      <c r="E50" s="26"/>
    </row>
    <row r="51" spans="2:5" ht="30" customHeight="1">
      <c r="B51" s="654" t="s">
        <v>216</v>
      </c>
      <c r="C51" s="654"/>
      <c r="D51" s="27"/>
      <c r="E51" s="26"/>
    </row>
    <row r="52" spans="2:5">
      <c r="B52" s="68" t="s">
        <v>176</v>
      </c>
    </row>
  </sheetData>
  <sheetProtection selectLockedCells="1"/>
  <mergeCells count="41">
    <mergeCell ref="B12:D12"/>
    <mergeCell ref="B7:E7"/>
    <mergeCell ref="B8:E8"/>
    <mergeCell ref="B9:E9"/>
    <mergeCell ref="B10:E10"/>
    <mergeCell ref="B11:E11"/>
    <mergeCell ref="B30:C30"/>
    <mergeCell ref="B13:C13"/>
    <mergeCell ref="E13:E28"/>
    <mergeCell ref="B14:C14"/>
    <mergeCell ref="B15:C15"/>
    <mergeCell ref="B18:C18"/>
    <mergeCell ref="B19:C19"/>
    <mergeCell ref="B20:C20"/>
    <mergeCell ref="B21:C21"/>
    <mergeCell ref="B22:C22"/>
    <mergeCell ref="B23:C23"/>
    <mergeCell ref="B24:C24"/>
    <mergeCell ref="B25:C25"/>
    <mergeCell ref="B26:C26"/>
    <mergeCell ref="B27:C27"/>
    <mergeCell ref="B28:C28"/>
    <mergeCell ref="B44:C44"/>
    <mergeCell ref="B31:C31"/>
    <mergeCell ref="B32:C32"/>
    <mergeCell ref="B33:C33"/>
    <mergeCell ref="B34:C34"/>
    <mergeCell ref="B35:C35"/>
    <mergeCell ref="B36:C36"/>
    <mergeCell ref="B37:C37"/>
    <mergeCell ref="B39:D39"/>
    <mergeCell ref="B40:D40"/>
    <mergeCell ref="B42:C42"/>
    <mergeCell ref="B43:C43"/>
    <mergeCell ref="B51:C51"/>
    <mergeCell ref="B45:C45"/>
    <mergeCell ref="B46:C46"/>
    <mergeCell ref="B47:C47"/>
    <mergeCell ref="B48:C48"/>
    <mergeCell ref="B49:C49"/>
    <mergeCell ref="B50:C50"/>
  </mergeCells>
  <dataValidations count="2">
    <dataValidation type="list" allowBlank="1" showInputMessage="1" showErrorMessage="1" sqref="E12" xr:uid="{1B39ECAF-0FA0-4ACC-B046-9DF223486B98}">
      <formula1>"Select one, Yes, No"</formula1>
    </dataValidation>
    <dataValidation type="list" allowBlank="1" showInputMessage="1" showErrorMessage="1" sqref="E31:E36" xr:uid="{71232ACC-2734-428C-B3BA-AA26E6BCB595}">
      <formula1>"Not Applied,Submitted,Letter of Intent,Firm Commitment"</formula1>
    </dataValidation>
  </dataValidations>
  <printOptions horizontalCentered="1" verticalCentered="1"/>
  <pageMargins left="0.45" right="0.45" top="0.5" bottom="0.5" header="0.3" footer="0.3"/>
  <pageSetup scale="45" orientation="portrait" r:id="rId1"/>
  <headerFooter>
    <oddFooter>&amp;L&amp;A</oddFooter>
  </headerFooter>
  <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8B00B-2D46-4475-A777-27E83FA0B317}">
  <sheetPr>
    <tabColor rgb="FFFFFF00"/>
    <pageSetUpPr fitToPage="1"/>
  </sheetPr>
  <dimension ref="A1:L39"/>
  <sheetViews>
    <sheetView showGridLines="0" zoomScaleNormal="100" workbookViewId="0"/>
  </sheetViews>
  <sheetFormatPr defaultRowHeight="14.5"/>
  <cols>
    <col min="1" max="1" width="3.453125" customWidth="1"/>
    <col min="8" max="8" width="25.26953125" customWidth="1"/>
    <col min="12" max="12" width="12.7265625" customWidth="1"/>
    <col min="13" max="13" width="5.26953125" customWidth="1"/>
  </cols>
  <sheetData>
    <row r="1" spans="1:12" ht="15" customHeight="1">
      <c r="A1" s="29"/>
      <c r="B1" s="29"/>
      <c r="C1" s="29"/>
      <c r="D1" s="29"/>
      <c r="E1" s="29"/>
      <c r="F1" s="29"/>
      <c r="G1" s="29"/>
      <c r="H1" s="29"/>
      <c r="I1" s="29"/>
    </row>
    <row r="2" spans="1:12" ht="15" customHeight="1">
      <c r="A2" s="29"/>
      <c r="B2" s="29"/>
      <c r="C2" s="29"/>
      <c r="D2" s="29"/>
      <c r="E2" s="29"/>
      <c r="F2" s="29"/>
      <c r="G2" s="29"/>
      <c r="H2" s="29"/>
      <c r="I2" s="29"/>
    </row>
    <row r="3" spans="1:12" ht="15" customHeight="1">
      <c r="A3" s="29"/>
      <c r="B3" s="29"/>
      <c r="C3" s="29"/>
      <c r="D3" s="29"/>
      <c r="E3" s="29"/>
      <c r="F3" s="29"/>
      <c r="G3" s="29"/>
      <c r="H3" s="29"/>
      <c r="I3" s="29"/>
    </row>
    <row r="4" spans="1:12" ht="54" customHeight="1">
      <c r="A4" s="29"/>
      <c r="B4" s="684"/>
      <c r="C4" s="684"/>
      <c r="D4" s="684"/>
      <c r="E4" s="684"/>
      <c r="F4" s="684"/>
      <c r="G4" s="684"/>
      <c r="H4" s="684"/>
      <c r="I4" s="684"/>
      <c r="J4" s="684"/>
      <c r="K4" s="684"/>
      <c r="L4" s="684"/>
    </row>
    <row r="5" spans="1:12" ht="54.75" customHeight="1">
      <c r="A5" s="29"/>
      <c r="B5" s="612" t="s">
        <v>275</v>
      </c>
      <c r="C5" s="613"/>
      <c r="D5" s="613"/>
      <c r="E5" s="613"/>
      <c r="F5" s="613"/>
      <c r="G5" s="613"/>
      <c r="H5" s="613"/>
      <c r="I5" s="613"/>
      <c r="J5" s="613"/>
      <c r="K5" s="613"/>
      <c r="L5" s="614"/>
    </row>
    <row r="6" spans="1:12" ht="49.9" customHeight="1">
      <c r="A6" s="29"/>
      <c r="B6" s="603" t="s">
        <v>276</v>
      </c>
      <c r="C6" s="604"/>
      <c r="D6" s="604"/>
      <c r="E6" s="604"/>
      <c r="F6" s="604"/>
      <c r="G6" s="604"/>
      <c r="H6" s="604"/>
      <c r="I6" s="604"/>
      <c r="J6" s="604"/>
      <c r="K6" s="604"/>
      <c r="L6" s="605"/>
    </row>
    <row r="7" spans="1:12" ht="49.9" customHeight="1">
      <c r="A7" s="29"/>
      <c r="B7" s="552" t="s">
        <v>277</v>
      </c>
      <c r="C7" s="553"/>
      <c r="D7" s="553"/>
      <c r="E7" s="553"/>
      <c r="F7" s="553"/>
      <c r="G7" s="553"/>
      <c r="H7" s="553"/>
      <c r="I7" s="553"/>
      <c r="J7" s="553"/>
      <c r="K7" s="553"/>
      <c r="L7" s="554"/>
    </row>
    <row r="8" spans="1:12" ht="49.9" customHeight="1">
      <c r="A8" s="29"/>
      <c r="B8" s="552" t="s">
        <v>278</v>
      </c>
      <c r="C8" s="553"/>
      <c r="D8" s="553"/>
      <c r="E8" s="553"/>
      <c r="F8" s="553"/>
      <c r="G8" s="553"/>
      <c r="H8" s="553"/>
      <c r="I8" s="553"/>
      <c r="J8" s="553"/>
      <c r="K8" s="553"/>
      <c r="L8" s="554"/>
    </row>
    <row r="9" spans="1:12" ht="49.9" customHeight="1">
      <c r="A9" s="29"/>
      <c r="B9" s="540" t="s">
        <v>279</v>
      </c>
      <c r="C9" s="540"/>
      <c r="D9" s="540"/>
      <c r="E9" s="540"/>
      <c r="F9" s="540"/>
      <c r="G9" s="540"/>
      <c r="H9" s="540"/>
      <c r="I9" s="540"/>
      <c r="J9" s="540"/>
      <c r="K9" s="540"/>
      <c r="L9" s="540"/>
    </row>
    <row r="10" spans="1:12" ht="49.9" customHeight="1">
      <c r="A10" s="29"/>
      <c r="B10" s="610" t="s">
        <v>280</v>
      </c>
      <c r="C10" s="611"/>
      <c r="D10" s="611"/>
      <c r="E10" s="611"/>
      <c r="F10" s="611"/>
      <c r="G10" s="611"/>
      <c r="H10" s="611"/>
      <c r="I10" s="611"/>
      <c r="J10" s="611"/>
      <c r="K10" s="611"/>
      <c r="L10" s="611"/>
    </row>
    <row r="11" spans="1:12" ht="49.9" customHeight="1">
      <c r="A11" s="29"/>
      <c r="B11" s="540" t="s">
        <v>281</v>
      </c>
      <c r="C11" s="540"/>
      <c r="D11" s="540"/>
      <c r="E11" s="540"/>
      <c r="F11" s="540"/>
      <c r="G11" s="540"/>
      <c r="H11" s="540"/>
      <c r="I11" s="540"/>
      <c r="J11" s="540"/>
      <c r="K11" s="540"/>
      <c r="L11" s="540"/>
    </row>
    <row r="12" spans="1:12" ht="30" customHeight="1">
      <c r="A12" s="29"/>
      <c r="B12" s="558" t="s">
        <v>124</v>
      </c>
      <c r="C12" s="558"/>
      <c r="D12" s="558"/>
      <c r="E12" s="558"/>
      <c r="F12" s="558"/>
      <c r="G12" s="558"/>
      <c r="H12" s="558"/>
      <c r="I12" s="558"/>
      <c r="J12" s="558"/>
      <c r="K12" s="558"/>
      <c r="L12" s="558"/>
    </row>
    <row r="13" spans="1:12" ht="30" customHeight="1">
      <c r="A13" s="29"/>
      <c r="B13" s="607" t="s">
        <v>282</v>
      </c>
      <c r="C13" s="608"/>
      <c r="D13" s="608"/>
      <c r="E13" s="608"/>
      <c r="F13" s="608"/>
      <c r="G13" s="608"/>
      <c r="H13" s="608"/>
      <c r="I13" s="608"/>
      <c r="J13" s="608"/>
      <c r="K13" s="608"/>
      <c r="L13" s="609"/>
    </row>
    <row r="14" spans="1:12" ht="15" customHeight="1">
      <c r="A14" s="29"/>
      <c r="B14" s="606" t="s">
        <v>126</v>
      </c>
      <c r="C14" s="606"/>
      <c r="D14" s="606"/>
      <c r="E14" s="606"/>
      <c r="F14" s="606"/>
      <c r="G14" s="606"/>
      <c r="H14" s="606"/>
      <c r="I14" s="606"/>
      <c r="J14" s="606"/>
      <c r="K14" s="606"/>
      <c r="L14" s="606"/>
    </row>
    <row r="15" spans="1:12" ht="15" customHeight="1">
      <c r="A15" s="29"/>
      <c r="B15" s="29"/>
      <c r="C15" s="29"/>
      <c r="D15" s="29"/>
      <c r="E15" s="29"/>
      <c r="F15" s="29"/>
      <c r="G15" s="29"/>
      <c r="H15" s="29"/>
      <c r="I15" s="29"/>
    </row>
    <row r="16" spans="1:12" ht="15" customHeight="1">
      <c r="A16" s="29"/>
      <c r="B16" s="29"/>
      <c r="C16" s="29"/>
      <c r="D16" s="29"/>
      <c r="E16" s="29"/>
      <c r="F16" s="29"/>
      <c r="G16" s="29"/>
      <c r="H16" s="29"/>
      <c r="I16" s="29"/>
    </row>
    <row r="17" spans="1:9" ht="15" customHeight="1">
      <c r="A17" s="29"/>
      <c r="B17" s="29"/>
      <c r="C17" s="29"/>
      <c r="D17" s="29"/>
      <c r="E17" s="29"/>
      <c r="F17" s="29"/>
      <c r="G17" s="29"/>
      <c r="H17" s="29"/>
      <c r="I17" s="29"/>
    </row>
    <row r="18" spans="1:9" ht="15" customHeight="1">
      <c r="A18" s="29"/>
      <c r="B18" s="29"/>
      <c r="C18" s="29"/>
      <c r="D18" s="29"/>
      <c r="E18" s="29"/>
      <c r="F18" s="29"/>
      <c r="G18" s="29"/>
      <c r="H18" s="29"/>
      <c r="I18" s="29"/>
    </row>
    <row r="19" spans="1:9" ht="15" customHeight="1">
      <c r="A19" s="29"/>
      <c r="B19" s="29"/>
      <c r="C19" s="29"/>
      <c r="D19" s="29"/>
      <c r="E19" s="29"/>
      <c r="F19" s="29"/>
      <c r="G19" s="29"/>
      <c r="H19" s="29"/>
      <c r="I19" s="29"/>
    </row>
    <row r="20" spans="1:9" ht="15" customHeight="1">
      <c r="A20" s="29"/>
      <c r="B20" s="29"/>
      <c r="C20" s="29"/>
      <c r="D20" s="29"/>
      <c r="E20" s="29"/>
      <c r="F20" s="29"/>
      <c r="G20" s="29"/>
      <c r="H20" s="29"/>
      <c r="I20" s="29"/>
    </row>
    <row r="21" spans="1:9" ht="15" customHeight="1">
      <c r="A21" s="29"/>
      <c r="B21" s="29"/>
      <c r="C21" s="29"/>
      <c r="D21" s="29"/>
      <c r="E21" s="29"/>
      <c r="F21" s="29"/>
      <c r="G21" s="29"/>
      <c r="H21" s="29"/>
      <c r="I21" s="29"/>
    </row>
    <row r="22" spans="1:9" ht="15" customHeight="1">
      <c r="A22" s="29"/>
      <c r="B22" s="29"/>
      <c r="C22" s="29"/>
      <c r="D22" s="29"/>
      <c r="E22" s="29"/>
      <c r="F22" s="29"/>
      <c r="G22" s="29"/>
      <c r="H22" s="29"/>
      <c r="I22" s="29"/>
    </row>
    <row r="23" spans="1:9" ht="15" customHeight="1">
      <c r="A23" s="29"/>
      <c r="B23" s="29"/>
      <c r="C23" s="29"/>
      <c r="D23" s="29"/>
      <c r="E23" s="29"/>
      <c r="F23" s="29"/>
      <c r="G23" s="29"/>
      <c r="H23" s="29"/>
      <c r="I23" s="29"/>
    </row>
    <row r="24" spans="1:9" ht="15" customHeight="1">
      <c r="A24" s="29"/>
      <c r="B24" s="29"/>
      <c r="C24" s="29"/>
      <c r="D24" s="29"/>
      <c r="E24" s="29"/>
      <c r="F24" s="29"/>
      <c r="G24" s="29"/>
      <c r="H24" s="29"/>
      <c r="I24" s="29"/>
    </row>
    <row r="25" spans="1:9" ht="15" customHeight="1">
      <c r="A25" s="29"/>
      <c r="B25" s="29"/>
      <c r="C25" s="29"/>
      <c r="D25" s="29"/>
      <c r="E25" s="29"/>
      <c r="F25" s="29"/>
      <c r="G25" s="29"/>
      <c r="H25" s="29"/>
      <c r="I25" s="29"/>
    </row>
    <row r="26" spans="1:9" ht="15" customHeight="1">
      <c r="A26" s="29"/>
      <c r="B26" s="29"/>
      <c r="C26" s="29"/>
      <c r="D26" s="29"/>
      <c r="E26" s="29"/>
      <c r="F26" s="29"/>
      <c r="G26" s="29"/>
      <c r="H26" s="29"/>
      <c r="I26" s="29"/>
    </row>
    <row r="27" spans="1:9" ht="15" customHeight="1">
      <c r="A27" s="29"/>
      <c r="B27" s="29"/>
      <c r="C27" s="29"/>
      <c r="D27" s="29"/>
      <c r="E27" s="29"/>
      <c r="F27" s="29"/>
      <c r="G27" s="29"/>
      <c r="H27" s="29"/>
      <c r="I27" s="29"/>
    </row>
    <row r="28" spans="1:9" ht="15" customHeight="1">
      <c r="A28" s="29"/>
      <c r="B28" s="29"/>
      <c r="C28" s="29"/>
      <c r="D28" s="29"/>
      <c r="E28" s="29"/>
      <c r="F28" s="29"/>
      <c r="G28" s="29"/>
      <c r="H28" s="29"/>
      <c r="I28" s="29"/>
    </row>
    <row r="29" spans="1:9" ht="15" customHeight="1">
      <c r="A29" s="29"/>
      <c r="B29" s="29"/>
      <c r="C29" s="29"/>
      <c r="D29" s="29"/>
      <c r="E29" s="29"/>
      <c r="F29" s="29"/>
      <c r="G29" s="29"/>
      <c r="H29" s="29"/>
      <c r="I29" s="29"/>
    </row>
    <row r="30" spans="1:9" ht="15" customHeight="1">
      <c r="A30" s="29"/>
      <c r="B30" s="29"/>
      <c r="C30" s="29"/>
      <c r="D30" s="29"/>
      <c r="E30" s="29"/>
      <c r="F30" s="29"/>
      <c r="G30" s="29"/>
      <c r="H30" s="29"/>
      <c r="I30" s="29"/>
    </row>
    <row r="31" spans="1:9" ht="15" customHeight="1">
      <c r="A31" s="29"/>
      <c r="B31" s="29"/>
      <c r="C31" s="29"/>
      <c r="D31" s="29"/>
      <c r="E31" s="29"/>
      <c r="F31" s="29"/>
      <c r="G31" s="29"/>
      <c r="H31" s="29"/>
      <c r="I31" s="29"/>
    </row>
    <row r="32" spans="1:9" ht="15" customHeight="1">
      <c r="A32" s="29"/>
      <c r="B32" s="29"/>
      <c r="C32" s="29"/>
      <c r="D32" s="29"/>
      <c r="E32" s="29"/>
      <c r="F32" s="29"/>
      <c r="G32" s="29"/>
      <c r="H32" s="29"/>
      <c r="I32" s="29"/>
    </row>
    <row r="33" spans="1:9" ht="15" customHeight="1">
      <c r="A33" s="29"/>
      <c r="B33" s="29"/>
      <c r="C33" s="29"/>
      <c r="D33" s="29"/>
      <c r="E33" s="29"/>
      <c r="F33" s="29"/>
      <c r="G33" s="29"/>
      <c r="H33" s="29"/>
      <c r="I33" s="29"/>
    </row>
    <row r="34" spans="1:9" ht="15" customHeight="1">
      <c r="A34" s="29"/>
      <c r="B34" s="29"/>
      <c r="C34" s="29"/>
      <c r="D34" s="29"/>
      <c r="E34" s="29"/>
      <c r="F34" s="29"/>
      <c r="G34" s="29"/>
      <c r="H34" s="29"/>
      <c r="I34" s="29"/>
    </row>
    <row r="35" spans="1:9" ht="15" customHeight="1">
      <c r="A35" s="29"/>
      <c r="B35" s="29"/>
      <c r="C35" s="29"/>
      <c r="D35" s="29"/>
      <c r="E35" s="29"/>
      <c r="F35" s="29"/>
      <c r="G35" s="29"/>
      <c r="H35" s="29"/>
      <c r="I35" s="29"/>
    </row>
    <row r="36" spans="1:9" ht="15" customHeight="1">
      <c r="A36" s="29"/>
      <c r="B36" s="29"/>
      <c r="C36" s="29"/>
      <c r="D36" s="29"/>
      <c r="E36" s="29"/>
      <c r="F36" s="29"/>
      <c r="G36" s="29"/>
      <c r="H36" s="29"/>
      <c r="I36" s="29"/>
    </row>
    <row r="37" spans="1:9" ht="15" customHeight="1">
      <c r="A37" s="29"/>
      <c r="B37" s="29"/>
      <c r="C37" s="29"/>
      <c r="D37" s="29"/>
      <c r="E37" s="29"/>
      <c r="F37" s="29"/>
      <c r="G37" s="29"/>
      <c r="H37" s="29"/>
      <c r="I37" s="29"/>
    </row>
    <row r="38" spans="1:9" ht="26">
      <c r="B38" s="29"/>
      <c r="C38" s="29"/>
      <c r="D38" s="29"/>
      <c r="E38" s="29"/>
      <c r="F38" s="29"/>
      <c r="G38" s="29"/>
      <c r="H38" s="29"/>
      <c r="I38" s="29"/>
    </row>
    <row r="39" spans="1:9" ht="26">
      <c r="B39" s="29"/>
      <c r="C39" s="29"/>
      <c r="D39" s="29"/>
      <c r="E39" s="29"/>
      <c r="F39" s="29"/>
      <c r="G39" s="29"/>
      <c r="H39" s="29"/>
      <c r="I39" s="29"/>
    </row>
  </sheetData>
  <sheetProtection selectLockedCells="1" selectUnlockedCells="1"/>
  <mergeCells count="11">
    <mergeCell ref="B4:L4"/>
    <mergeCell ref="B12:L12"/>
    <mergeCell ref="B13:L13"/>
    <mergeCell ref="B14:L14"/>
    <mergeCell ref="B5:L5"/>
    <mergeCell ref="B6:L6"/>
    <mergeCell ref="B9:L9"/>
    <mergeCell ref="B10:L10"/>
    <mergeCell ref="B11:L11"/>
    <mergeCell ref="B7:L7"/>
    <mergeCell ref="B8:L8"/>
  </mergeCells>
  <printOptions horizontalCentered="1"/>
  <pageMargins left="0.45" right="0.45" top="0.5" bottom="0.5" header="0.3" footer="0.3"/>
  <pageSetup scale="83" orientation="portrait" r:id="rId1"/>
  <headerFooter>
    <oddFooter>&amp;L&amp;A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D0116-D685-4090-A9E3-2427D725233E}">
  <sheetPr>
    <tabColor rgb="FFFFFF00"/>
  </sheetPr>
  <dimension ref="A9:V37"/>
  <sheetViews>
    <sheetView showGridLines="0" zoomScaleNormal="100" workbookViewId="0"/>
  </sheetViews>
  <sheetFormatPr defaultColWidth="10.7265625" defaultRowHeight="13"/>
  <cols>
    <col min="1" max="1" width="4.54296875" style="2" customWidth="1"/>
    <col min="2" max="2" width="6.7265625" style="2" customWidth="1"/>
    <col min="3" max="3" width="23.54296875" style="2" customWidth="1"/>
    <col min="4" max="4" width="14" style="2" customWidth="1"/>
    <col min="5" max="5" width="17.81640625" style="2" customWidth="1"/>
    <col min="6" max="7" width="6.7265625" style="2" customWidth="1"/>
    <col min="8" max="8" width="10.54296875" style="2" customWidth="1"/>
    <col min="9" max="9" width="10.81640625" style="2" customWidth="1"/>
    <col min="10" max="10" width="8.7265625" style="2" customWidth="1"/>
    <col min="11" max="11" width="6.26953125" style="2" customWidth="1"/>
    <col min="12" max="12" width="16.453125" style="2" customWidth="1"/>
    <col min="13" max="13" width="13.453125" style="128" customWidth="1"/>
    <col min="14" max="14" width="14.7265625" style="128" customWidth="1"/>
    <col min="15" max="15" width="34.453125" style="128" customWidth="1"/>
    <col min="16" max="16384" width="10.7265625" style="2"/>
  </cols>
  <sheetData>
    <row r="9" spans="1:15" ht="27" customHeight="1">
      <c r="B9" s="491" t="s">
        <v>53</v>
      </c>
      <c r="C9" s="491"/>
      <c r="D9" s="491"/>
      <c r="E9" s="491"/>
      <c r="F9" s="491"/>
      <c r="G9" s="491"/>
      <c r="H9" s="491"/>
      <c r="I9" s="491"/>
      <c r="J9" s="491"/>
      <c r="K9" s="491"/>
      <c r="L9" s="491"/>
    </row>
    <row r="10" spans="1:15" ht="28.5" customHeight="1">
      <c r="A10" s="12"/>
      <c r="B10" s="496" t="s">
        <v>283</v>
      </c>
      <c r="C10" s="496"/>
      <c r="D10" s="496"/>
      <c r="E10" s="496"/>
      <c r="F10" s="496"/>
      <c r="G10" s="496"/>
      <c r="H10" s="496"/>
      <c r="I10" s="496"/>
      <c r="J10" s="496"/>
      <c r="K10" s="496"/>
      <c r="L10" s="496"/>
      <c r="M10" s="689"/>
      <c r="N10" s="690"/>
      <c r="O10" s="690"/>
    </row>
    <row r="11" spans="1:15" ht="28.5" customHeight="1">
      <c r="A11" s="12"/>
      <c r="B11" s="670">
        <f>'Applicant-4 (Pre-App Pg 1)'!D12</f>
        <v>0</v>
      </c>
      <c r="C11" s="670"/>
      <c r="D11" s="670"/>
      <c r="E11" s="670"/>
      <c r="F11" s="670"/>
      <c r="G11" s="670"/>
      <c r="H11" s="670"/>
      <c r="I11" s="670"/>
      <c r="J11" s="670"/>
      <c r="K11" s="670"/>
      <c r="L11" s="670"/>
      <c r="M11" s="693" t="s">
        <v>218</v>
      </c>
      <c r="N11" s="693"/>
      <c r="O11" s="693"/>
    </row>
    <row r="12" spans="1:15" ht="25" customHeight="1">
      <c r="A12" s="1"/>
      <c r="B12" s="702" t="s">
        <v>284</v>
      </c>
      <c r="C12" s="703"/>
      <c r="D12" s="703"/>
      <c r="E12" s="703"/>
      <c r="F12" s="703"/>
      <c r="G12" s="703"/>
      <c r="H12" s="703"/>
      <c r="I12" s="703"/>
      <c r="J12" s="703"/>
      <c r="K12" s="703"/>
      <c r="L12" s="704"/>
      <c r="M12" s="117" t="s">
        <v>129</v>
      </c>
      <c r="N12" s="119" t="s">
        <v>129</v>
      </c>
      <c r="O12" s="691" t="s">
        <v>130</v>
      </c>
    </row>
    <row r="13" spans="1:15" ht="25" customHeight="1">
      <c r="A13" s="1"/>
      <c r="B13" s="694" t="s">
        <v>285</v>
      </c>
      <c r="C13" s="695"/>
      <c r="D13" s="695"/>
      <c r="E13" s="695"/>
      <c r="F13" s="695"/>
      <c r="G13" s="695"/>
      <c r="H13" s="695"/>
      <c r="I13" s="695"/>
      <c r="J13" s="695"/>
      <c r="K13" s="695"/>
      <c r="L13" s="696"/>
      <c r="M13" s="176" t="s">
        <v>132</v>
      </c>
      <c r="N13" s="117" t="s">
        <v>133</v>
      </c>
      <c r="O13" s="692"/>
    </row>
    <row r="14" spans="1:15" ht="34.9" customHeight="1">
      <c r="A14" s="1"/>
      <c r="B14" s="24" t="s">
        <v>221</v>
      </c>
      <c r="C14" s="552" t="s">
        <v>286</v>
      </c>
      <c r="D14" s="553"/>
      <c r="E14" s="553"/>
      <c r="F14" s="553"/>
      <c r="G14" s="553"/>
      <c r="H14" s="553"/>
      <c r="I14" s="553"/>
      <c r="J14" s="553"/>
      <c r="K14" s="553"/>
      <c r="L14" s="554"/>
      <c r="M14" s="125">
        <v>0</v>
      </c>
      <c r="N14" s="125">
        <v>0</v>
      </c>
      <c r="O14" s="179"/>
    </row>
    <row r="15" spans="1:15" ht="34.9" customHeight="1">
      <c r="A15" s="1"/>
      <c r="B15" s="24" t="s">
        <v>223</v>
      </c>
      <c r="C15" s="552" t="s">
        <v>287</v>
      </c>
      <c r="D15" s="553"/>
      <c r="E15" s="553"/>
      <c r="F15" s="553"/>
      <c r="G15" s="553"/>
      <c r="H15" s="553"/>
      <c r="I15" s="553"/>
      <c r="J15" s="553"/>
      <c r="K15" s="553"/>
      <c r="L15" s="554"/>
      <c r="M15" s="125">
        <v>0</v>
      </c>
      <c r="N15" s="125">
        <v>0</v>
      </c>
      <c r="O15" s="179"/>
    </row>
    <row r="16" spans="1:15" ht="34.9" customHeight="1">
      <c r="A16" s="1"/>
      <c r="B16" s="24" t="s">
        <v>225</v>
      </c>
      <c r="C16" s="552" t="s">
        <v>288</v>
      </c>
      <c r="D16" s="553"/>
      <c r="E16" s="553"/>
      <c r="F16" s="553"/>
      <c r="G16" s="553"/>
      <c r="H16" s="553"/>
      <c r="I16" s="553"/>
      <c r="J16" s="553"/>
      <c r="K16" s="553"/>
      <c r="L16" s="554"/>
      <c r="M16" s="125">
        <v>0</v>
      </c>
      <c r="N16" s="125">
        <v>0</v>
      </c>
      <c r="O16" s="179"/>
    </row>
    <row r="17" spans="1:22" ht="34.9" customHeight="1">
      <c r="A17" s="1"/>
      <c r="B17" s="24" t="s">
        <v>227</v>
      </c>
      <c r="C17" s="552" t="s">
        <v>289</v>
      </c>
      <c r="D17" s="553"/>
      <c r="E17" s="553"/>
      <c r="F17" s="553"/>
      <c r="G17" s="553"/>
      <c r="H17" s="553"/>
      <c r="I17" s="553"/>
      <c r="J17" s="553"/>
      <c r="K17" s="553"/>
      <c r="L17" s="554"/>
      <c r="M17" s="125">
        <v>0</v>
      </c>
      <c r="N17" s="125">
        <v>0</v>
      </c>
      <c r="O17" s="179"/>
    </row>
    <row r="18" spans="1:22" ht="34.9" customHeight="1">
      <c r="A18" s="1"/>
      <c r="B18" s="24" t="s">
        <v>229</v>
      </c>
      <c r="C18" s="552" t="s">
        <v>290</v>
      </c>
      <c r="D18" s="553"/>
      <c r="E18" s="553"/>
      <c r="F18" s="553"/>
      <c r="G18" s="553"/>
      <c r="H18" s="553"/>
      <c r="I18" s="553"/>
      <c r="J18" s="553"/>
      <c r="K18" s="553"/>
      <c r="L18" s="554"/>
      <c r="M18" s="125">
        <v>0</v>
      </c>
      <c r="N18" s="125">
        <v>0</v>
      </c>
      <c r="O18" s="179"/>
    </row>
    <row r="19" spans="1:22" ht="93.65" customHeight="1">
      <c r="A19" s="1"/>
      <c r="B19" s="621" t="s">
        <v>291</v>
      </c>
      <c r="C19" s="622"/>
      <c r="D19" s="622"/>
      <c r="E19" s="622"/>
      <c r="F19" s="622"/>
      <c r="G19" s="622"/>
      <c r="H19" s="622"/>
      <c r="I19" s="622"/>
      <c r="J19" s="622"/>
      <c r="K19" s="622"/>
      <c r="L19" s="623"/>
      <c r="M19" s="168">
        <v>0</v>
      </c>
      <c r="N19" s="168">
        <v>0</v>
      </c>
      <c r="O19" s="181" t="s">
        <v>140</v>
      </c>
    </row>
    <row r="20" spans="1:22" ht="36" customHeight="1">
      <c r="A20" s="1"/>
      <c r="B20" s="686" t="s">
        <v>292</v>
      </c>
      <c r="C20" s="687"/>
      <c r="D20" s="687"/>
      <c r="E20" s="687"/>
      <c r="F20" s="687"/>
      <c r="G20" s="687"/>
      <c r="H20" s="687"/>
      <c r="I20" s="687"/>
      <c r="J20" s="687"/>
      <c r="K20" s="687"/>
      <c r="L20" s="688"/>
      <c r="M20" s="124">
        <f>SUM(M14:M19)</f>
        <v>0</v>
      </c>
      <c r="N20" s="126">
        <f>SUM(N14:N19)</f>
        <v>0</v>
      </c>
      <c r="O20" s="180" t="s">
        <v>293</v>
      </c>
    </row>
    <row r="21" spans="1:22" ht="25" customHeight="1">
      <c r="A21" s="1"/>
      <c r="B21" s="694" t="s">
        <v>294</v>
      </c>
      <c r="C21" s="695"/>
      <c r="D21" s="695"/>
      <c r="E21" s="695"/>
      <c r="F21" s="695"/>
      <c r="G21" s="695"/>
      <c r="H21" s="695"/>
      <c r="I21" s="695"/>
      <c r="J21" s="695"/>
      <c r="K21" s="695"/>
      <c r="L21" s="696"/>
      <c r="M21" s="693" t="s">
        <v>218</v>
      </c>
      <c r="N21" s="693"/>
      <c r="O21" s="693"/>
    </row>
    <row r="22" spans="1:22" ht="34.9" customHeight="1">
      <c r="A22" s="1"/>
      <c r="B22" s="24" t="s">
        <v>221</v>
      </c>
      <c r="C22" s="552" t="s">
        <v>295</v>
      </c>
      <c r="D22" s="553"/>
      <c r="E22" s="553"/>
      <c r="F22" s="553"/>
      <c r="G22" s="553"/>
      <c r="H22" s="553"/>
      <c r="I22" s="553"/>
      <c r="J22" s="553"/>
      <c r="K22" s="553"/>
      <c r="L22" s="554"/>
      <c r="M22" s="125">
        <v>0</v>
      </c>
      <c r="N22" s="125">
        <v>0</v>
      </c>
      <c r="O22" s="179"/>
    </row>
    <row r="23" spans="1:22" ht="34.9" customHeight="1">
      <c r="A23" s="1"/>
      <c r="B23" s="24" t="s">
        <v>223</v>
      </c>
      <c r="C23" s="552" t="s">
        <v>296</v>
      </c>
      <c r="D23" s="553"/>
      <c r="E23" s="553"/>
      <c r="F23" s="553"/>
      <c r="G23" s="553"/>
      <c r="H23" s="553"/>
      <c r="I23" s="553"/>
      <c r="J23" s="553"/>
      <c r="K23" s="553"/>
      <c r="L23" s="554"/>
      <c r="M23" s="125">
        <v>0</v>
      </c>
      <c r="N23" s="125">
        <v>0</v>
      </c>
      <c r="O23" s="179"/>
      <c r="P23" s="115"/>
      <c r="Q23" s="115"/>
      <c r="R23" s="115"/>
      <c r="S23" s="115"/>
      <c r="T23" s="115"/>
      <c r="U23" s="115"/>
      <c r="V23" s="115"/>
    </row>
    <row r="24" spans="1:22" ht="34.9" customHeight="1">
      <c r="A24" s="1"/>
      <c r="B24" s="24" t="s">
        <v>225</v>
      </c>
      <c r="C24" s="552" t="s">
        <v>297</v>
      </c>
      <c r="D24" s="700"/>
      <c r="E24" s="700"/>
      <c r="F24" s="700"/>
      <c r="G24" s="700"/>
      <c r="H24" s="700"/>
      <c r="I24" s="700"/>
      <c r="J24" s="700"/>
      <c r="K24" s="700"/>
      <c r="L24" s="701"/>
      <c r="M24" s="125">
        <v>0</v>
      </c>
      <c r="N24" s="125">
        <v>0</v>
      </c>
      <c r="O24" s="179"/>
    </row>
    <row r="25" spans="1:22" ht="34.9" customHeight="1">
      <c r="A25" s="1"/>
      <c r="B25" s="24" t="s">
        <v>227</v>
      </c>
      <c r="C25" s="552" t="s">
        <v>298</v>
      </c>
      <c r="D25" s="553"/>
      <c r="E25" s="553"/>
      <c r="F25" s="553"/>
      <c r="G25" s="553"/>
      <c r="H25" s="553"/>
      <c r="I25" s="553"/>
      <c r="J25" s="553"/>
      <c r="K25" s="553"/>
      <c r="L25" s="554"/>
      <c r="M25" s="125">
        <v>0</v>
      </c>
      <c r="N25" s="125">
        <v>0</v>
      </c>
      <c r="O25" s="179"/>
    </row>
    <row r="26" spans="1:22" ht="34.9" customHeight="1">
      <c r="A26" s="14"/>
      <c r="B26" s="24" t="s">
        <v>229</v>
      </c>
      <c r="C26" s="552" t="s">
        <v>299</v>
      </c>
      <c r="D26" s="553"/>
      <c r="E26" s="553"/>
      <c r="F26" s="553"/>
      <c r="G26" s="553"/>
      <c r="H26" s="553"/>
      <c r="I26" s="553"/>
      <c r="J26" s="553"/>
      <c r="K26" s="553"/>
      <c r="L26" s="554"/>
      <c r="M26" s="125">
        <v>0</v>
      </c>
      <c r="N26" s="125">
        <v>0</v>
      </c>
      <c r="O26" s="179"/>
    </row>
    <row r="27" spans="1:22" ht="93" customHeight="1">
      <c r="A27" s="14"/>
      <c r="B27" s="621" t="s">
        <v>300</v>
      </c>
      <c r="C27" s="622"/>
      <c r="D27" s="622"/>
      <c r="E27" s="622"/>
      <c r="F27" s="622"/>
      <c r="G27" s="622"/>
      <c r="H27" s="622"/>
      <c r="I27" s="622"/>
      <c r="J27" s="622"/>
      <c r="K27" s="622"/>
      <c r="L27" s="623"/>
      <c r="M27" s="168">
        <v>0</v>
      </c>
      <c r="N27" s="168">
        <v>0</v>
      </c>
      <c r="O27" s="181" t="s">
        <v>140</v>
      </c>
      <c r="R27" s="2" t="s">
        <v>301</v>
      </c>
    </row>
    <row r="28" spans="1:22" s="64" customFormat="1" ht="36.65" customHeight="1">
      <c r="A28" s="127"/>
      <c r="B28" s="686" t="s">
        <v>292</v>
      </c>
      <c r="C28" s="687"/>
      <c r="D28" s="687"/>
      <c r="E28" s="687"/>
      <c r="F28" s="687"/>
      <c r="G28" s="687"/>
      <c r="H28" s="687"/>
      <c r="I28" s="687"/>
      <c r="J28" s="687"/>
      <c r="K28" s="687"/>
      <c r="L28" s="688"/>
      <c r="M28" s="124">
        <f>SUM(M22:M27)</f>
        <v>0</v>
      </c>
      <c r="N28" s="126">
        <f>SUM(N22:N27)</f>
        <v>0</v>
      </c>
      <c r="O28" s="180" t="s">
        <v>293</v>
      </c>
    </row>
    <row r="29" spans="1:22" ht="25" customHeight="1">
      <c r="A29" s="14"/>
      <c r="B29" s="694" t="s">
        <v>302</v>
      </c>
      <c r="C29" s="695"/>
      <c r="D29" s="695"/>
      <c r="E29" s="695"/>
      <c r="F29" s="695"/>
      <c r="G29" s="695"/>
      <c r="H29" s="695"/>
      <c r="I29" s="695"/>
      <c r="J29" s="695"/>
      <c r="K29" s="695"/>
      <c r="L29" s="696"/>
      <c r="M29" s="693" t="s">
        <v>218</v>
      </c>
      <c r="N29" s="693"/>
      <c r="O29" s="693"/>
    </row>
    <row r="30" spans="1:22" ht="34.9" customHeight="1">
      <c r="A30" s="14"/>
      <c r="B30" s="24" t="s">
        <v>221</v>
      </c>
      <c r="C30" s="552" t="s">
        <v>303</v>
      </c>
      <c r="D30" s="553"/>
      <c r="E30" s="553"/>
      <c r="F30" s="553"/>
      <c r="G30" s="553"/>
      <c r="H30" s="553"/>
      <c r="I30" s="553"/>
      <c r="J30" s="553"/>
      <c r="K30" s="553"/>
      <c r="L30" s="554"/>
      <c r="M30" s="125">
        <v>0</v>
      </c>
      <c r="N30" s="125">
        <v>0</v>
      </c>
      <c r="O30" s="179"/>
    </row>
    <row r="31" spans="1:22" ht="34.9" customHeight="1">
      <c r="A31" s="14"/>
      <c r="B31" s="24" t="s">
        <v>223</v>
      </c>
      <c r="C31" s="697" t="s">
        <v>304</v>
      </c>
      <c r="D31" s="698"/>
      <c r="E31" s="698"/>
      <c r="F31" s="698"/>
      <c r="G31" s="698"/>
      <c r="H31" s="698"/>
      <c r="I31" s="698"/>
      <c r="J31" s="698"/>
      <c r="K31" s="698"/>
      <c r="L31" s="699"/>
      <c r="M31" s="125">
        <v>0</v>
      </c>
      <c r="N31" s="125">
        <v>0</v>
      </c>
      <c r="O31" s="179"/>
    </row>
    <row r="32" spans="1:22" ht="34.9" customHeight="1">
      <c r="A32" s="14"/>
      <c r="B32" s="24" t="s">
        <v>225</v>
      </c>
      <c r="C32" s="552" t="s">
        <v>305</v>
      </c>
      <c r="D32" s="553"/>
      <c r="E32" s="553"/>
      <c r="F32" s="553"/>
      <c r="G32" s="553"/>
      <c r="H32" s="553"/>
      <c r="I32" s="553"/>
      <c r="J32" s="553"/>
      <c r="K32" s="553"/>
      <c r="L32" s="554"/>
      <c r="M32" s="125">
        <v>0</v>
      </c>
      <c r="N32" s="125">
        <v>0</v>
      </c>
      <c r="O32" s="179"/>
    </row>
    <row r="33" spans="1:15" ht="34.9" customHeight="1">
      <c r="A33" s="1"/>
      <c r="B33" s="24" t="s">
        <v>227</v>
      </c>
      <c r="C33" s="552" t="s">
        <v>306</v>
      </c>
      <c r="D33" s="553"/>
      <c r="E33" s="553"/>
      <c r="F33" s="553"/>
      <c r="G33" s="553"/>
      <c r="H33" s="553"/>
      <c r="I33" s="553"/>
      <c r="J33" s="553"/>
      <c r="K33" s="553"/>
      <c r="L33" s="554"/>
      <c r="M33" s="125">
        <v>0</v>
      </c>
      <c r="N33" s="125">
        <v>0</v>
      </c>
      <c r="O33" s="179"/>
    </row>
    <row r="34" spans="1:15" ht="34.9" customHeight="1">
      <c r="B34" s="24" t="s">
        <v>229</v>
      </c>
      <c r="C34" s="552" t="s">
        <v>307</v>
      </c>
      <c r="D34" s="553"/>
      <c r="E34" s="553"/>
      <c r="F34" s="553"/>
      <c r="G34" s="553"/>
      <c r="H34" s="553"/>
      <c r="I34" s="553"/>
      <c r="J34" s="553"/>
      <c r="K34" s="553"/>
      <c r="L34" s="554"/>
      <c r="M34" s="125">
        <v>0</v>
      </c>
      <c r="N34" s="125">
        <v>0</v>
      </c>
      <c r="O34" s="179"/>
    </row>
    <row r="35" spans="1:15" ht="93" customHeight="1">
      <c r="B35" s="621" t="s">
        <v>308</v>
      </c>
      <c r="C35" s="622"/>
      <c r="D35" s="622"/>
      <c r="E35" s="622"/>
      <c r="F35" s="622"/>
      <c r="G35" s="622"/>
      <c r="H35" s="622"/>
      <c r="I35" s="622"/>
      <c r="J35" s="622"/>
      <c r="K35" s="622"/>
      <c r="L35" s="623"/>
      <c r="M35" s="168">
        <v>0</v>
      </c>
      <c r="N35" s="168">
        <v>0</v>
      </c>
      <c r="O35" s="181" t="s">
        <v>140</v>
      </c>
    </row>
    <row r="36" spans="1:15" ht="36.65" customHeight="1">
      <c r="B36" s="685" t="s">
        <v>141</v>
      </c>
      <c r="C36" s="685"/>
      <c r="D36" s="685"/>
      <c r="E36" s="685"/>
      <c r="F36" s="685"/>
      <c r="G36" s="685"/>
      <c r="H36" s="685"/>
      <c r="I36" s="685"/>
      <c r="J36" s="685"/>
      <c r="K36" s="685"/>
      <c r="L36" s="685"/>
      <c r="M36" s="124">
        <f>SUM(M30:M35)</f>
        <v>0</v>
      </c>
      <c r="N36" s="126">
        <f>SUM(N30:N35)</f>
        <v>0</v>
      </c>
      <c r="O36" s="180" t="s">
        <v>293</v>
      </c>
    </row>
    <row r="37" spans="1:15" ht="23.5" customHeight="1">
      <c r="B37" s="71" t="s">
        <v>176</v>
      </c>
    </row>
  </sheetData>
  <sheetProtection selectLockedCells="1" selectUnlockedCells="1"/>
  <dataConsolidate/>
  <mergeCells count="33">
    <mergeCell ref="B12:L12"/>
    <mergeCell ref="B20:L20"/>
    <mergeCell ref="B9:L9"/>
    <mergeCell ref="B10:L10"/>
    <mergeCell ref="B11:L11"/>
    <mergeCell ref="C34:L34"/>
    <mergeCell ref="B13:L13"/>
    <mergeCell ref="C31:L31"/>
    <mergeCell ref="C32:L32"/>
    <mergeCell ref="C33:L33"/>
    <mergeCell ref="C30:L30"/>
    <mergeCell ref="B29:L29"/>
    <mergeCell ref="C22:L22"/>
    <mergeCell ref="C23:L23"/>
    <mergeCell ref="C24:L24"/>
    <mergeCell ref="B27:L27"/>
    <mergeCell ref="C25:L25"/>
    <mergeCell ref="B36:L36"/>
    <mergeCell ref="B28:L28"/>
    <mergeCell ref="M10:O10"/>
    <mergeCell ref="O12:O13"/>
    <mergeCell ref="M21:O21"/>
    <mergeCell ref="M29:O29"/>
    <mergeCell ref="M11:O11"/>
    <mergeCell ref="C26:L26"/>
    <mergeCell ref="C14:L14"/>
    <mergeCell ref="C18:L18"/>
    <mergeCell ref="C15:L15"/>
    <mergeCell ref="C16:L16"/>
    <mergeCell ref="C17:L17"/>
    <mergeCell ref="B21:L21"/>
    <mergeCell ref="B19:L19"/>
    <mergeCell ref="B35:L35"/>
  </mergeCells>
  <printOptions horizontalCentered="1" verticalCentered="1"/>
  <pageMargins left="0.45" right="0.45" top="0.5" bottom="0.5" header="0.3" footer="0.3"/>
  <pageSetup scale="48" orientation="portrait" r:id="rId1"/>
  <headerFooter>
    <oddFooter>&amp;L&amp;A</oddFooter>
  </headerFooter>
  <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B9:M72"/>
  <sheetViews>
    <sheetView showGridLines="0" zoomScaleNormal="100" workbookViewId="0"/>
  </sheetViews>
  <sheetFormatPr defaultColWidth="10.7265625" defaultRowHeight="13"/>
  <cols>
    <col min="1" max="1" width="4.1796875" style="2" customWidth="1"/>
    <col min="2" max="2" width="20.453125" style="2" customWidth="1"/>
    <col min="3" max="3" width="26.26953125" style="2" customWidth="1"/>
    <col min="4" max="5" width="12" style="2" customWidth="1"/>
    <col min="6" max="6" width="15.54296875" style="2" customWidth="1"/>
    <col min="7" max="7" width="16.1796875" style="2" customWidth="1"/>
    <col min="8" max="8" width="12.1796875" style="2" customWidth="1"/>
    <col min="9" max="9" width="11.1796875" style="2" customWidth="1"/>
    <col min="10" max="10" width="6.26953125" style="2" customWidth="1"/>
    <col min="11" max="11" width="9.453125" style="2" customWidth="1"/>
    <col min="12" max="12" width="8.1796875" style="2" customWidth="1"/>
    <col min="13" max="13" width="13.81640625" style="2" customWidth="1"/>
    <col min="14" max="14" width="2.453125" style="2" customWidth="1"/>
    <col min="15" max="15" width="5.7265625" style="2" customWidth="1"/>
    <col min="16" max="16384" width="10.7265625" style="2"/>
  </cols>
  <sheetData>
    <row r="9" spans="2:13" ht="27" customHeight="1">
      <c r="B9" s="491" t="s">
        <v>53</v>
      </c>
      <c r="C9" s="491"/>
      <c r="D9" s="491"/>
      <c r="E9" s="491"/>
      <c r="F9" s="491"/>
      <c r="G9" s="491"/>
      <c r="H9" s="491"/>
      <c r="I9" s="491"/>
      <c r="J9" s="491"/>
      <c r="K9" s="491"/>
      <c r="L9" s="491"/>
      <c r="M9" s="491"/>
    </row>
    <row r="10" spans="2:13" ht="28.5" customHeight="1">
      <c r="B10" s="496" t="s">
        <v>309</v>
      </c>
      <c r="C10" s="496"/>
      <c r="D10" s="496"/>
      <c r="E10" s="496"/>
      <c r="F10" s="496"/>
      <c r="G10" s="496"/>
      <c r="H10" s="496"/>
      <c r="I10" s="496"/>
      <c r="J10" s="496"/>
      <c r="K10" s="496"/>
      <c r="L10" s="496"/>
      <c r="M10" s="496"/>
    </row>
    <row r="11" spans="2:13" ht="31.9" customHeight="1">
      <c r="B11" s="702" t="s">
        <v>310</v>
      </c>
      <c r="C11" s="703"/>
      <c r="D11" s="703"/>
      <c r="E11" s="703"/>
      <c r="F11" s="703"/>
      <c r="G11" s="703"/>
      <c r="H11" s="703"/>
      <c r="I11" s="703"/>
      <c r="J11" s="703"/>
      <c r="K11" s="703"/>
      <c r="L11" s="703"/>
      <c r="M11" s="704"/>
    </row>
    <row r="12" spans="2:13" ht="27" customHeight="1">
      <c r="B12" s="670">
        <f>'Applicant-4 (Pre-App Pg 1)'!D12</f>
        <v>0</v>
      </c>
      <c r="C12" s="670"/>
      <c r="D12" s="670"/>
      <c r="E12" s="670"/>
      <c r="F12" s="670"/>
      <c r="G12" s="670"/>
      <c r="H12" s="670"/>
      <c r="I12" s="670"/>
      <c r="J12" s="670"/>
      <c r="K12" s="670"/>
      <c r="L12" s="670"/>
      <c r="M12" s="670"/>
    </row>
    <row r="13" spans="2:13" ht="30" customHeight="1">
      <c r="B13" s="714" t="s">
        <v>311</v>
      </c>
      <c r="C13" s="715"/>
      <c r="D13" s="715"/>
      <c r="E13" s="715"/>
      <c r="F13" s="715"/>
      <c r="G13" s="715"/>
      <c r="H13" s="715"/>
      <c r="I13" s="715"/>
      <c r="J13" s="715"/>
      <c r="K13" s="715"/>
      <c r="L13" s="715"/>
      <c r="M13" s="716"/>
    </row>
    <row r="14" spans="2:13" ht="30" customHeight="1">
      <c r="B14" s="697" t="s">
        <v>312</v>
      </c>
      <c r="C14" s="699"/>
      <c r="D14" s="641"/>
      <c r="E14" s="642"/>
      <c r="F14" s="642"/>
      <c r="G14" s="642"/>
      <c r="H14" s="642"/>
      <c r="I14" s="642"/>
      <c r="J14" s="642"/>
      <c r="K14" s="642"/>
      <c r="L14" s="642"/>
      <c r="M14" s="643"/>
    </row>
    <row r="15" spans="2:13" ht="30" customHeight="1">
      <c r="B15" s="552" t="s">
        <v>313</v>
      </c>
      <c r="C15" s="554"/>
      <c r="D15" s="641"/>
      <c r="E15" s="642"/>
      <c r="F15" s="642"/>
      <c r="G15" s="642"/>
      <c r="H15" s="642"/>
      <c r="I15" s="642"/>
      <c r="J15" s="642"/>
      <c r="K15" s="642"/>
      <c r="L15" s="642"/>
      <c r="M15" s="643"/>
    </row>
    <row r="16" spans="2:13" ht="30" customHeight="1">
      <c r="B16" s="708" t="s">
        <v>314</v>
      </c>
      <c r="C16" s="709"/>
      <c r="D16" s="710">
        <v>0</v>
      </c>
      <c r="E16" s="710"/>
      <c r="F16" s="710"/>
      <c r="G16" s="552" t="s">
        <v>153</v>
      </c>
      <c r="H16" s="553"/>
      <c r="I16" s="554"/>
      <c r="J16" s="711">
        <v>0</v>
      </c>
      <c r="K16" s="712"/>
      <c r="L16" s="712"/>
      <c r="M16" s="713"/>
    </row>
    <row r="17" spans="2:13" ht="33" customHeight="1">
      <c r="B17" s="552" t="s">
        <v>315</v>
      </c>
      <c r="C17" s="554"/>
      <c r="D17" s="185">
        <v>0</v>
      </c>
      <c r="E17" s="540" t="s">
        <v>316</v>
      </c>
      <c r="F17" s="540"/>
      <c r="G17" s="540"/>
      <c r="H17" s="473" t="s">
        <v>146</v>
      </c>
      <c r="I17" s="552" t="s">
        <v>317</v>
      </c>
      <c r="J17" s="553"/>
      <c r="K17" s="553"/>
      <c r="L17" s="553"/>
      <c r="M17" s="554"/>
    </row>
    <row r="18" spans="2:13" ht="30" customHeight="1">
      <c r="B18" s="552" t="s">
        <v>318</v>
      </c>
      <c r="C18" s="554"/>
      <c r="D18" s="641"/>
      <c r="E18" s="642"/>
      <c r="F18" s="642"/>
      <c r="G18" s="642"/>
      <c r="H18" s="642"/>
      <c r="I18" s="642"/>
      <c r="J18" s="642"/>
      <c r="K18" s="642"/>
      <c r="L18" s="642"/>
      <c r="M18" s="643"/>
    </row>
    <row r="19" spans="2:13" ht="30" customHeight="1">
      <c r="B19" s="652" t="s">
        <v>169</v>
      </c>
      <c r="C19" s="652"/>
      <c r="D19" s="652"/>
      <c r="E19" s="652"/>
      <c r="F19" s="652"/>
      <c r="G19" s="652"/>
      <c r="H19" s="652"/>
      <c r="I19" s="652"/>
      <c r="J19" s="652"/>
      <c r="K19" s="633" t="s">
        <v>146</v>
      </c>
      <c r="L19" s="633"/>
      <c r="M19" s="632"/>
    </row>
    <row r="20" spans="2:13" ht="28.15" customHeight="1">
      <c r="B20" s="717"/>
      <c r="C20" s="718"/>
      <c r="D20" s="718"/>
      <c r="E20" s="718"/>
      <c r="F20" s="718"/>
      <c r="G20" s="718"/>
      <c r="H20" s="718"/>
      <c r="I20" s="718"/>
      <c r="J20" s="718"/>
      <c r="K20" s="718"/>
      <c r="L20" s="718"/>
      <c r="M20" s="719"/>
    </row>
    <row r="21" spans="2:13" ht="30" customHeight="1">
      <c r="B21" s="705" t="s">
        <v>170</v>
      </c>
      <c r="C21" s="706"/>
      <c r="D21" s="706"/>
      <c r="E21" s="706"/>
      <c r="F21" s="706"/>
      <c r="G21" s="706"/>
      <c r="H21" s="706"/>
      <c r="I21" s="706"/>
      <c r="J21" s="706"/>
      <c r="K21" s="706"/>
      <c r="L21" s="706"/>
      <c r="M21" s="707"/>
    </row>
    <row r="22" spans="2:13" ht="37.9" customHeight="1">
      <c r="B22" s="552" t="s">
        <v>319</v>
      </c>
      <c r="C22" s="553"/>
      <c r="D22" s="553"/>
      <c r="E22" s="553"/>
      <c r="F22" s="553"/>
      <c r="G22" s="553"/>
      <c r="H22" s="553"/>
      <c r="I22" s="553"/>
      <c r="J22" s="554"/>
      <c r="K22" s="631" t="s">
        <v>146</v>
      </c>
      <c r="L22" s="633"/>
      <c r="M22" s="632"/>
    </row>
    <row r="23" spans="2:13" ht="30" customHeight="1">
      <c r="B23" s="714" t="s">
        <v>320</v>
      </c>
      <c r="C23" s="715"/>
      <c r="D23" s="715"/>
      <c r="E23" s="715"/>
      <c r="F23" s="715"/>
      <c r="G23" s="715"/>
      <c r="H23" s="715"/>
      <c r="I23" s="715"/>
      <c r="J23" s="715"/>
      <c r="K23" s="715"/>
      <c r="L23" s="715"/>
      <c r="M23" s="716"/>
    </row>
    <row r="24" spans="2:13" ht="29.5" customHeight="1">
      <c r="B24" s="697" t="s">
        <v>312</v>
      </c>
      <c r="C24" s="699"/>
      <c r="D24" s="641"/>
      <c r="E24" s="642"/>
      <c r="F24" s="642"/>
      <c r="G24" s="642"/>
      <c r="H24" s="642"/>
      <c r="I24" s="642"/>
      <c r="J24" s="642"/>
      <c r="K24" s="642"/>
      <c r="L24" s="642"/>
      <c r="M24" s="643"/>
    </row>
    <row r="25" spans="2:13" ht="28.9" customHeight="1">
      <c r="B25" s="495" t="s">
        <v>321</v>
      </c>
      <c r="C25" s="495"/>
      <c r="D25" s="721"/>
      <c r="E25" s="721"/>
      <c r="F25" s="721"/>
      <c r="G25" s="721"/>
      <c r="H25" s="721"/>
      <c r="I25" s="721"/>
      <c r="J25" s="721"/>
      <c r="K25" s="721"/>
      <c r="L25" s="721"/>
      <c r="M25" s="721"/>
    </row>
    <row r="26" spans="2:13" ht="31.15" customHeight="1">
      <c r="B26" s="708" t="s">
        <v>314</v>
      </c>
      <c r="C26" s="709"/>
      <c r="D26" s="710">
        <v>0</v>
      </c>
      <c r="E26" s="710"/>
      <c r="F26" s="710"/>
      <c r="G26" s="552" t="s">
        <v>153</v>
      </c>
      <c r="H26" s="553"/>
      <c r="I26" s="553"/>
      <c r="J26" s="554"/>
      <c r="K26" s="630">
        <v>0</v>
      </c>
      <c r="L26" s="630"/>
      <c r="M26" s="630"/>
    </row>
    <row r="27" spans="2:13" ht="30" customHeight="1">
      <c r="B27" s="465" t="s">
        <v>158</v>
      </c>
      <c r="C27" s="116" t="s">
        <v>146</v>
      </c>
      <c r="D27" s="722" t="s">
        <v>322</v>
      </c>
      <c r="E27" s="723"/>
      <c r="F27" s="66"/>
      <c r="G27" s="552" t="s">
        <v>323</v>
      </c>
      <c r="H27" s="553"/>
      <c r="I27" s="553"/>
      <c r="J27" s="528" t="s">
        <v>146</v>
      </c>
      <c r="K27" s="528"/>
      <c r="L27" s="528"/>
      <c r="M27" s="528"/>
    </row>
    <row r="28" spans="2:13" ht="35.5" customHeight="1">
      <c r="B28" s="540" t="s">
        <v>324</v>
      </c>
      <c r="C28" s="540"/>
      <c r="D28" s="116" t="s">
        <v>146</v>
      </c>
      <c r="E28" s="540" t="s">
        <v>325</v>
      </c>
      <c r="F28" s="540"/>
      <c r="G28" s="540"/>
      <c r="H28" s="721"/>
      <c r="I28" s="721"/>
      <c r="J28" s="721"/>
      <c r="K28" s="721"/>
      <c r="L28" s="721"/>
      <c r="M28" s="721"/>
    </row>
    <row r="29" spans="2:13" ht="33" customHeight="1">
      <c r="B29" s="552" t="s">
        <v>326</v>
      </c>
      <c r="C29" s="553"/>
      <c r="D29" s="553"/>
      <c r="E29" s="553"/>
      <c r="F29" s="553"/>
      <c r="G29" s="553"/>
      <c r="H29" s="641"/>
      <c r="I29" s="642"/>
      <c r="J29" s="642"/>
      <c r="K29" s="642"/>
      <c r="L29" s="642"/>
      <c r="M29" s="643"/>
    </row>
    <row r="30" spans="2:13" ht="29.5" customHeight="1">
      <c r="B30" s="720" t="s">
        <v>327</v>
      </c>
      <c r="C30" s="720"/>
      <c r="D30" s="462" t="s">
        <v>146</v>
      </c>
      <c r="E30" s="624" t="s">
        <v>328</v>
      </c>
      <c r="F30" s="625"/>
      <c r="G30" s="625"/>
      <c r="H30" s="625"/>
      <c r="I30" s="625"/>
      <c r="J30" s="626"/>
      <c r="K30" s="742"/>
      <c r="L30" s="743"/>
      <c r="M30" s="744"/>
    </row>
    <row r="31" spans="2:13" ht="30" customHeight="1">
      <c r="B31" s="537" t="s">
        <v>169</v>
      </c>
      <c r="C31" s="538"/>
      <c r="D31" s="538"/>
      <c r="E31" s="538"/>
      <c r="F31" s="538"/>
      <c r="G31" s="538"/>
      <c r="H31" s="538"/>
      <c r="I31" s="539"/>
      <c r="J31" s="631" t="s">
        <v>146</v>
      </c>
      <c r="K31" s="633"/>
      <c r="L31" s="633"/>
      <c r="M31" s="632"/>
    </row>
    <row r="32" spans="2:13" ht="32.5" customHeight="1">
      <c r="B32" s="717"/>
      <c r="C32" s="718"/>
      <c r="D32" s="718"/>
      <c r="E32" s="718"/>
      <c r="F32" s="718"/>
      <c r="G32" s="718"/>
      <c r="H32" s="718"/>
      <c r="I32" s="718"/>
      <c r="J32" s="718"/>
      <c r="K32" s="718"/>
      <c r="L32" s="718"/>
      <c r="M32" s="719"/>
    </row>
    <row r="33" spans="2:13" ht="30" customHeight="1">
      <c r="B33" s="705" t="s">
        <v>170</v>
      </c>
      <c r="C33" s="706"/>
      <c r="D33" s="706"/>
      <c r="E33" s="706"/>
      <c r="F33" s="706"/>
      <c r="G33" s="706"/>
      <c r="H33" s="706"/>
      <c r="I33" s="706"/>
      <c r="J33" s="706"/>
      <c r="K33" s="706"/>
      <c r="L33" s="706"/>
      <c r="M33" s="707"/>
    </row>
    <row r="34" spans="2:13" ht="55.9" customHeight="1">
      <c r="B34" s="552" t="s">
        <v>329</v>
      </c>
      <c r="C34" s="553"/>
      <c r="D34" s="553"/>
      <c r="E34" s="553"/>
      <c r="F34" s="553"/>
      <c r="G34" s="553"/>
      <c r="H34" s="553"/>
      <c r="I34" s="553"/>
      <c r="J34" s="553"/>
      <c r="K34" s="553"/>
      <c r="L34" s="553"/>
      <c r="M34" s="554"/>
    </row>
    <row r="35" spans="2:13" ht="34.5" customHeight="1">
      <c r="B35" s="552" t="s">
        <v>330</v>
      </c>
      <c r="C35" s="553"/>
      <c r="D35" s="553"/>
      <c r="E35" s="553"/>
      <c r="F35" s="553"/>
      <c r="G35" s="553"/>
      <c r="H35" s="553"/>
      <c r="I35" s="553"/>
      <c r="J35" s="553"/>
      <c r="K35" s="553"/>
      <c r="L35" s="554"/>
      <c r="M35" s="66" t="s">
        <v>146</v>
      </c>
    </row>
    <row r="36" spans="2:13" ht="34.5" customHeight="1">
      <c r="B36" s="540" t="s">
        <v>319</v>
      </c>
      <c r="C36" s="540"/>
      <c r="D36" s="540"/>
      <c r="E36" s="540"/>
      <c r="F36" s="540"/>
      <c r="G36" s="540"/>
      <c r="H36" s="540"/>
      <c r="I36" s="540"/>
      <c r="J36" s="540"/>
      <c r="K36" s="540"/>
      <c r="L36" s="540"/>
      <c r="M36" s="66" t="s">
        <v>146</v>
      </c>
    </row>
    <row r="37" spans="2:13" ht="30" customHeight="1">
      <c r="B37" s="714" t="s">
        <v>331</v>
      </c>
      <c r="C37" s="715"/>
      <c r="D37" s="715"/>
      <c r="E37" s="715"/>
      <c r="F37" s="715"/>
      <c r="G37" s="715"/>
      <c r="H37" s="715"/>
      <c r="I37" s="715"/>
      <c r="J37" s="715"/>
      <c r="K37" s="715"/>
      <c r="L37" s="715"/>
      <c r="M37" s="716"/>
    </row>
    <row r="38" spans="2:13" ht="30.65" customHeight="1">
      <c r="B38" s="697" t="s">
        <v>312</v>
      </c>
      <c r="C38" s="699"/>
      <c r="D38" s="641"/>
      <c r="E38" s="642"/>
      <c r="F38" s="642"/>
      <c r="G38" s="642"/>
      <c r="H38" s="642"/>
      <c r="I38" s="642"/>
      <c r="J38" s="642"/>
      <c r="K38" s="642"/>
      <c r="L38" s="642"/>
      <c r="M38" s="643"/>
    </row>
    <row r="39" spans="2:13" ht="30" customHeight="1">
      <c r="B39" s="495" t="s">
        <v>332</v>
      </c>
      <c r="C39" s="495"/>
      <c r="D39" s="721"/>
      <c r="E39" s="721"/>
      <c r="F39" s="721"/>
      <c r="G39" s="721"/>
      <c r="H39" s="721"/>
      <c r="I39" s="721"/>
      <c r="J39" s="721"/>
      <c r="K39" s="721"/>
      <c r="L39" s="721"/>
      <c r="M39" s="721"/>
    </row>
    <row r="40" spans="2:13" ht="27.65" customHeight="1">
      <c r="B40" s="495" t="s">
        <v>333</v>
      </c>
      <c r="C40" s="495"/>
      <c r="D40" s="641"/>
      <c r="E40" s="642"/>
      <c r="F40" s="642"/>
      <c r="G40" s="642"/>
      <c r="H40" s="642"/>
      <c r="I40" s="642"/>
      <c r="J40" s="642"/>
      <c r="K40" s="642"/>
      <c r="L40" s="642"/>
      <c r="M40" s="643"/>
    </row>
    <row r="41" spans="2:13" ht="33.65" customHeight="1">
      <c r="B41" s="495" t="s">
        <v>334</v>
      </c>
      <c r="C41" s="495"/>
      <c r="D41" s="721"/>
      <c r="E41" s="721"/>
      <c r="F41" s="721"/>
      <c r="G41" s="721"/>
      <c r="H41" s="721"/>
      <c r="I41" s="721"/>
      <c r="J41" s="721"/>
      <c r="K41" s="721"/>
      <c r="L41" s="721"/>
      <c r="M41" s="721"/>
    </row>
    <row r="42" spans="2:13" ht="33" customHeight="1">
      <c r="B42" s="708" t="s">
        <v>314</v>
      </c>
      <c r="C42" s="709"/>
      <c r="D42" s="710">
        <v>0</v>
      </c>
      <c r="E42" s="710"/>
      <c r="F42" s="710"/>
      <c r="G42" s="540" t="s">
        <v>153</v>
      </c>
      <c r="H42" s="540"/>
      <c r="I42" s="540"/>
      <c r="J42" s="630">
        <v>0</v>
      </c>
      <c r="K42" s="630"/>
      <c r="L42" s="630"/>
      <c r="M42" s="630"/>
    </row>
    <row r="43" spans="2:13" ht="30" customHeight="1">
      <c r="B43" s="552" t="s">
        <v>335</v>
      </c>
      <c r="C43" s="554"/>
      <c r="D43" s="748">
        <v>0</v>
      </c>
      <c r="E43" s="748"/>
      <c r="F43" s="748"/>
      <c r="G43" s="617" t="s">
        <v>336</v>
      </c>
      <c r="H43" s="618"/>
      <c r="I43" s="618"/>
      <c r="J43" s="618"/>
      <c r="K43" s="618"/>
      <c r="L43" s="618"/>
      <c r="M43" s="619"/>
    </row>
    <row r="44" spans="2:13" ht="30" customHeight="1">
      <c r="B44" s="708" t="s">
        <v>158</v>
      </c>
      <c r="C44" s="709"/>
      <c r="D44" s="528" t="s">
        <v>146</v>
      </c>
      <c r="E44" s="528"/>
      <c r="F44" s="528"/>
      <c r="G44" s="752" t="s">
        <v>337</v>
      </c>
      <c r="H44" s="576"/>
      <c r="I44" s="577"/>
      <c r="J44" s="749"/>
      <c r="K44" s="750"/>
      <c r="L44" s="750"/>
      <c r="M44" s="751"/>
    </row>
    <row r="45" spans="2:13" ht="37.9" customHeight="1">
      <c r="B45" s="537" t="s">
        <v>338</v>
      </c>
      <c r="C45" s="539"/>
      <c r="D45" s="631"/>
      <c r="E45" s="633"/>
      <c r="F45" s="632"/>
      <c r="G45" s="552" t="s">
        <v>339</v>
      </c>
      <c r="H45" s="553"/>
      <c r="I45" s="554"/>
      <c r="J45" s="631"/>
      <c r="K45" s="633"/>
      <c r="L45" s="633"/>
      <c r="M45" s="632"/>
    </row>
    <row r="46" spans="2:13" ht="34.9" customHeight="1">
      <c r="B46" s="540" t="s">
        <v>340</v>
      </c>
      <c r="C46" s="540"/>
      <c r="D46" s="540"/>
      <c r="E46" s="540"/>
      <c r="F46" s="540"/>
      <c r="G46" s="540"/>
      <c r="H46" s="540"/>
      <c r="I46" s="540"/>
      <c r="J46" s="540"/>
      <c r="K46" s="540"/>
      <c r="L46" s="631"/>
      <c r="M46" s="632"/>
    </row>
    <row r="47" spans="2:13" ht="30" customHeight="1">
      <c r="B47" s="552" t="s">
        <v>341</v>
      </c>
      <c r="C47" s="554"/>
      <c r="D47" s="739" t="s">
        <v>146</v>
      </c>
      <c r="E47" s="740"/>
      <c r="F47" s="741"/>
      <c r="G47" s="552" t="s">
        <v>342</v>
      </c>
      <c r="H47" s="553"/>
      <c r="I47" s="553"/>
      <c r="J47" s="631"/>
      <c r="K47" s="633"/>
      <c r="L47" s="633"/>
      <c r="M47" s="632"/>
    </row>
    <row r="48" spans="2:13" ht="30" customHeight="1">
      <c r="B48" s="540" t="s">
        <v>343</v>
      </c>
      <c r="C48" s="540"/>
      <c r="D48" s="712">
        <v>0</v>
      </c>
      <c r="E48" s="712"/>
      <c r="F48" s="713"/>
      <c r="G48" s="552" t="s">
        <v>344</v>
      </c>
      <c r="H48" s="553"/>
      <c r="I48" s="554"/>
      <c r="J48" s="711">
        <v>0</v>
      </c>
      <c r="K48" s="712"/>
      <c r="L48" s="712"/>
      <c r="M48" s="713"/>
    </row>
    <row r="49" spans="2:13" ht="30" customHeight="1">
      <c r="B49" s="540" t="s">
        <v>345</v>
      </c>
      <c r="C49" s="540"/>
      <c r="D49" s="528" t="s">
        <v>146</v>
      </c>
      <c r="E49" s="528"/>
      <c r="F49" s="528"/>
      <c r="G49" s="552" t="s">
        <v>346</v>
      </c>
      <c r="H49" s="553"/>
      <c r="I49" s="553"/>
      <c r="J49" s="528"/>
      <c r="K49" s="528"/>
      <c r="L49" s="528"/>
      <c r="M49" s="528"/>
    </row>
    <row r="50" spans="2:13" ht="30" customHeight="1">
      <c r="B50" s="540" t="s">
        <v>347</v>
      </c>
      <c r="C50" s="540"/>
      <c r="D50" s="528"/>
      <c r="E50" s="528"/>
      <c r="F50" s="528"/>
      <c r="G50" s="540" t="s">
        <v>348</v>
      </c>
      <c r="H50" s="540"/>
      <c r="I50" s="540"/>
      <c r="J50" s="633" t="s">
        <v>146</v>
      </c>
      <c r="K50" s="633"/>
      <c r="L50" s="633"/>
      <c r="M50" s="632"/>
    </row>
    <row r="51" spans="2:13" ht="30" customHeight="1">
      <c r="B51" s="540" t="s">
        <v>349</v>
      </c>
      <c r="C51" s="540"/>
      <c r="D51" s="631" t="s">
        <v>146</v>
      </c>
      <c r="E51" s="633"/>
      <c r="F51" s="632"/>
      <c r="G51" s="540" t="s">
        <v>350</v>
      </c>
      <c r="H51" s="540"/>
      <c r="I51" s="540"/>
      <c r="J51" s="633" t="s">
        <v>146</v>
      </c>
      <c r="K51" s="633"/>
      <c r="L51" s="633"/>
      <c r="M51" s="632"/>
    </row>
    <row r="52" spans="2:13" ht="30" customHeight="1">
      <c r="B52" s="540" t="s">
        <v>351</v>
      </c>
      <c r="C52" s="540"/>
      <c r="D52" s="540"/>
      <c r="E52" s="540"/>
      <c r="F52" s="540"/>
      <c r="G52" s="540"/>
      <c r="H52" s="540"/>
      <c r="I52" s="540"/>
      <c r="J52" s="633" t="s">
        <v>146</v>
      </c>
      <c r="K52" s="633"/>
      <c r="L52" s="633"/>
      <c r="M52" s="632"/>
    </row>
    <row r="53" spans="2:13" ht="33.65" customHeight="1">
      <c r="B53" s="552" t="s">
        <v>352</v>
      </c>
      <c r="C53" s="554"/>
      <c r="D53" s="745"/>
      <c r="E53" s="746"/>
      <c r="F53" s="746"/>
      <c r="G53" s="746"/>
      <c r="H53" s="746"/>
      <c r="I53" s="746"/>
      <c r="J53" s="746"/>
      <c r="K53" s="746"/>
      <c r="L53" s="746"/>
      <c r="M53" s="747"/>
    </row>
    <row r="54" spans="2:13" ht="28.15" customHeight="1">
      <c r="B54" s="537" t="s">
        <v>169</v>
      </c>
      <c r="C54" s="538"/>
      <c r="D54" s="538"/>
      <c r="E54" s="538"/>
      <c r="F54" s="538"/>
      <c r="G54" s="538"/>
      <c r="H54" s="538"/>
      <c r="I54" s="539"/>
      <c r="J54" s="631" t="s">
        <v>146</v>
      </c>
      <c r="K54" s="633"/>
      <c r="L54" s="633"/>
      <c r="M54" s="632"/>
    </row>
    <row r="55" spans="2:13" s="222" customFormat="1" ht="30" customHeight="1">
      <c r="B55" s="717" t="s">
        <v>353</v>
      </c>
      <c r="C55" s="737"/>
      <c r="D55" s="737"/>
      <c r="E55" s="737"/>
      <c r="F55" s="737"/>
      <c r="G55" s="737"/>
      <c r="H55" s="737"/>
      <c r="I55" s="737"/>
      <c r="J55" s="737"/>
      <c r="K55" s="737"/>
      <c r="L55" s="737"/>
      <c r="M55" s="738"/>
    </row>
    <row r="56" spans="2:13" ht="21">
      <c r="B56" s="705" t="s">
        <v>170</v>
      </c>
      <c r="C56" s="706"/>
      <c r="D56" s="706"/>
      <c r="E56" s="706"/>
      <c r="F56" s="706"/>
      <c r="G56" s="706"/>
      <c r="H56" s="706"/>
      <c r="I56" s="706"/>
      <c r="J56" s="706"/>
      <c r="K56" s="706"/>
      <c r="L56" s="706"/>
      <c r="M56" s="707"/>
    </row>
    <row r="57" spans="2:13" ht="31.9" customHeight="1">
      <c r="B57" s="552" t="s">
        <v>172</v>
      </c>
      <c r="C57" s="553"/>
      <c r="D57" s="553"/>
      <c r="E57" s="553"/>
      <c r="F57" s="553"/>
      <c r="G57" s="553"/>
      <c r="H57" s="553"/>
      <c r="I57" s="554"/>
      <c r="J57" s="631" t="s">
        <v>146</v>
      </c>
      <c r="K57" s="633"/>
      <c r="L57" s="633"/>
      <c r="M57" s="632"/>
    </row>
    <row r="58" spans="2:13" ht="34.15" customHeight="1">
      <c r="B58" s="552" t="s">
        <v>319</v>
      </c>
      <c r="C58" s="553"/>
      <c r="D58" s="553"/>
      <c r="E58" s="553"/>
      <c r="F58" s="553"/>
      <c r="G58" s="553"/>
      <c r="H58" s="553"/>
      <c r="I58" s="554"/>
      <c r="J58" s="631" t="s">
        <v>146</v>
      </c>
      <c r="K58" s="633"/>
      <c r="L58" s="633"/>
      <c r="M58" s="632"/>
    </row>
    <row r="59" spans="2:13" ht="15.5">
      <c r="B59" s="730" t="s">
        <v>174</v>
      </c>
      <c r="C59" s="731"/>
      <c r="D59" s="731"/>
      <c r="E59" s="731"/>
      <c r="F59" s="731"/>
      <c r="G59" s="731"/>
      <c r="H59" s="731"/>
      <c r="I59" s="731"/>
      <c r="J59" s="731"/>
      <c r="K59" s="731"/>
      <c r="L59" s="731"/>
      <c r="M59" s="732"/>
    </row>
    <row r="60" spans="2:13" ht="14.5">
      <c r="B60" s="734" t="s">
        <v>354</v>
      </c>
      <c r="C60" s="735"/>
      <c r="D60" s="735"/>
      <c r="E60" s="736"/>
      <c r="F60" s="218" t="b">
        <f>IF(K26&gt;120000,TRUE,FALSE)</f>
        <v>0</v>
      </c>
      <c r="G60" s="729" t="s">
        <v>355</v>
      </c>
      <c r="H60" s="729"/>
      <c r="I60" s="729"/>
      <c r="J60" s="729"/>
      <c r="K60" s="729"/>
      <c r="L60" s="729"/>
      <c r="M60" s="130">
        <f>SUM(D42*0.33)</f>
        <v>0</v>
      </c>
    </row>
    <row r="61" spans="2:13" ht="14.5">
      <c r="B61" s="734" t="s">
        <v>356</v>
      </c>
      <c r="C61" s="735"/>
      <c r="D61" s="735"/>
      <c r="E61" s="736"/>
      <c r="F61" s="218" t="b">
        <f>IF(J16&gt;120000,TRUE,FALSE)</f>
        <v>0</v>
      </c>
      <c r="G61" s="726" t="s">
        <v>357</v>
      </c>
      <c r="H61" s="727"/>
      <c r="I61" s="727"/>
      <c r="J61" s="727"/>
      <c r="K61" s="727"/>
      <c r="L61" s="728"/>
      <c r="M61" s="131" t="b">
        <f>IF(J42&gt;M60,TRUE,FALSE)</f>
        <v>0</v>
      </c>
    </row>
    <row r="62" spans="2:13" ht="14.5">
      <c r="B62" s="725"/>
      <c r="C62" s="725"/>
      <c r="D62" s="725"/>
      <c r="E62" s="725"/>
      <c r="F62" s="219"/>
      <c r="G62" s="733" t="s">
        <v>358</v>
      </c>
      <c r="H62" s="733"/>
      <c r="I62" s="733"/>
      <c r="J62" s="733"/>
      <c r="K62" s="733"/>
      <c r="L62" s="733"/>
      <c r="M62" s="131" t="e">
        <f>SUM(D42/D43)</f>
        <v>#DIV/0!</v>
      </c>
    </row>
    <row r="63" spans="2:13" ht="15.5">
      <c r="B63" s="724" t="s">
        <v>176</v>
      </c>
      <c r="C63" s="724"/>
      <c r="D63" s="220"/>
      <c r="E63" s="220"/>
      <c r="F63" s="220"/>
      <c r="G63" s="221"/>
      <c r="H63" s="221"/>
      <c r="I63" s="221"/>
      <c r="J63" s="221"/>
      <c r="K63" s="221"/>
      <c r="L63" s="221"/>
      <c r="M63" s="221"/>
    </row>
    <row r="64" spans="2:13">
      <c r="B64" s="220"/>
      <c r="C64" s="220"/>
      <c r="D64" s="220"/>
      <c r="E64" s="220"/>
      <c r="F64" s="220"/>
      <c r="G64" s="220"/>
      <c r="H64" s="220"/>
      <c r="I64" s="220"/>
      <c r="J64" s="220"/>
      <c r="K64" s="220"/>
      <c r="L64" s="220"/>
      <c r="M64" s="220"/>
    </row>
    <row r="65" spans="2:13">
      <c r="B65" s="220"/>
      <c r="C65" s="220"/>
      <c r="D65" s="220"/>
      <c r="E65" s="220"/>
      <c r="F65" s="220"/>
      <c r="G65" s="220"/>
      <c r="H65" s="220"/>
      <c r="I65" s="220"/>
      <c r="J65" s="220"/>
      <c r="K65" s="220"/>
      <c r="L65" s="220"/>
      <c r="M65" s="220"/>
    </row>
    <row r="66" spans="2:13">
      <c r="B66" s="220"/>
      <c r="C66" s="220"/>
      <c r="D66" s="220"/>
      <c r="E66" s="220"/>
      <c r="F66" s="220"/>
      <c r="G66" s="220"/>
      <c r="H66" s="220"/>
      <c r="I66" s="220"/>
      <c r="J66" s="220"/>
      <c r="K66" s="220"/>
      <c r="L66" s="220"/>
      <c r="M66" s="220"/>
    </row>
    <row r="67" spans="2:13">
      <c r="B67" s="220"/>
      <c r="C67" s="220"/>
      <c r="D67" s="220"/>
      <c r="E67" s="220"/>
      <c r="F67" s="220"/>
      <c r="G67" s="220"/>
      <c r="H67" s="220"/>
      <c r="I67" s="220"/>
      <c r="J67" s="220"/>
      <c r="K67" s="220"/>
      <c r="L67" s="220"/>
      <c r="M67" s="220"/>
    </row>
    <row r="68" spans="2:13">
      <c r="B68" s="220"/>
      <c r="C68" s="220"/>
      <c r="D68" s="220"/>
      <c r="E68" s="220"/>
      <c r="F68" s="220"/>
      <c r="G68" s="220"/>
      <c r="H68" s="220"/>
      <c r="I68" s="220"/>
      <c r="J68" s="220"/>
      <c r="K68" s="220"/>
      <c r="L68" s="220"/>
      <c r="M68" s="220"/>
    </row>
    <row r="69" spans="2:13">
      <c r="B69" s="220"/>
      <c r="C69" s="220"/>
      <c r="D69" s="220"/>
      <c r="E69" s="220"/>
      <c r="F69" s="220"/>
      <c r="G69" s="220"/>
      <c r="H69" s="220"/>
      <c r="I69" s="220"/>
      <c r="J69" s="220"/>
      <c r="K69" s="220"/>
      <c r="L69" s="220"/>
      <c r="M69" s="220"/>
    </row>
    <row r="70" spans="2:13">
      <c r="B70" s="220"/>
      <c r="C70" s="220"/>
      <c r="D70" s="220"/>
      <c r="E70" s="220"/>
      <c r="F70" s="220"/>
      <c r="G70" s="220"/>
      <c r="H70" s="220"/>
      <c r="I70" s="220"/>
      <c r="J70" s="220"/>
      <c r="K70" s="220"/>
      <c r="L70" s="220"/>
      <c r="M70" s="220"/>
    </row>
    <row r="71" spans="2:13">
      <c r="B71" s="220"/>
      <c r="C71" s="220"/>
      <c r="D71" s="220"/>
      <c r="E71" s="220"/>
      <c r="F71" s="220"/>
      <c r="G71" s="220"/>
      <c r="H71" s="220"/>
      <c r="I71" s="220"/>
      <c r="J71" s="220"/>
      <c r="K71" s="220"/>
      <c r="L71" s="220"/>
      <c r="M71" s="220"/>
    </row>
    <row r="72" spans="2:13">
      <c r="G72" s="220"/>
      <c r="H72" s="220"/>
    </row>
  </sheetData>
  <sheetProtection selectLockedCells="1"/>
  <dataConsolidate/>
  <mergeCells count="117">
    <mergeCell ref="E30:J30"/>
    <mergeCell ref="K30:M30"/>
    <mergeCell ref="B34:M34"/>
    <mergeCell ref="B33:M33"/>
    <mergeCell ref="J31:M31"/>
    <mergeCell ref="B31:I31"/>
    <mergeCell ref="B41:C41"/>
    <mergeCell ref="D41:M41"/>
    <mergeCell ref="B53:C53"/>
    <mergeCell ref="D53:M53"/>
    <mergeCell ref="D38:M38"/>
    <mergeCell ref="B38:C38"/>
    <mergeCell ref="B37:M37"/>
    <mergeCell ref="D42:F42"/>
    <mergeCell ref="D43:F43"/>
    <mergeCell ref="D45:F45"/>
    <mergeCell ref="J44:M44"/>
    <mergeCell ref="B43:C43"/>
    <mergeCell ref="D44:F44"/>
    <mergeCell ref="J45:M45"/>
    <mergeCell ref="G44:I44"/>
    <mergeCell ref="B45:C45"/>
    <mergeCell ref="J42:M42"/>
    <mergeCell ref="G43:M43"/>
    <mergeCell ref="G51:I51"/>
    <mergeCell ref="G49:I49"/>
    <mergeCell ref="J48:M48"/>
    <mergeCell ref="B48:C48"/>
    <mergeCell ref="J50:M50"/>
    <mergeCell ref="D50:F50"/>
    <mergeCell ref="G62:L62"/>
    <mergeCell ref="B46:K46"/>
    <mergeCell ref="L46:M46"/>
    <mergeCell ref="B60:E60"/>
    <mergeCell ref="B52:I52"/>
    <mergeCell ref="J52:M52"/>
    <mergeCell ref="B57:I57"/>
    <mergeCell ref="B61:E61"/>
    <mergeCell ref="G47:I47"/>
    <mergeCell ref="J49:M49"/>
    <mergeCell ref="B50:C50"/>
    <mergeCell ref="B55:M55"/>
    <mergeCell ref="D47:F47"/>
    <mergeCell ref="J51:M51"/>
    <mergeCell ref="B51:C51"/>
    <mergeCell ref="D51:F51"/>
    <mergeCell ref="G48:I48"/>
    <mergeCell ref="B47:C47"/>
    <mergeCell ref="B49:C49"/>
    <mergeCell ref="D48:F48"/>
    <mergeCell ref="J47:M47"/>
    <mergeCell ref="B56:M56"/>
    <mergeCell ref="G50:I50"/>
    <mergeCell ref="H29:M29"/>
    <mergeCell ref="D27:E27"/>
    <mergeCell ref="B63:C63"/>
    <mergeCell ref="B36:L36"/>
    <mergeCell ref="B35:L35"/>
    <mergeCell ref="D40:M40"/>
    <mergeCell ref="D39:M39"/>
    <mergeCell ref="B39:C39"/>
    <mergeCell ref="B40:C40"/>
    <mergeCell ref="D49:F49"/>
    <mergeCell ref="B62:E62"/>
    <mergeCell ref="G61:L61"/>
    <mergeCell ref="G60:L60"/>
    <mergeCell ref="B54:I54"/>
    <mergeCell ref="J54:M54"/>
    <mergeCell ref="B44:C44"/>
    <mergeCell ref="G45:I45"/>
    <mergeCell ref="B42:C42"/>
    <mergeCell ref="B59:M59"/>
    <mergeCell ref="J57:M57"/>
    <mergeCell ref="B58:I58"/>
    <mergeCell ref="J58:M58"/>
    <mergeCell ref="G42:I42"/>
    <mergeCell ref="B32:M32"/>
    <mergeCell ref="B9:M9"/>
    <mergeCell ref="B10:M10"/>
    <mergeCell ref="B30:C30"/>
    <mergeCell ref="B23:M23"/>
    <mergeCell ref="B24:C24"/>
    <mergeCell ref="D24:M24"/>
    <mergeCell ref="D25:M25"/>
    <mergeCell ref="B25:C25"/>
    <mergeCell ref="B28:C28"/>
    <mergeCell ref="E17:G17"/>
    <mergeCell ref="I17:M17"/>
    <mergeCell ref="E28:G28"/>
    <mergeCell ref="H28:M28"/>
    <mergeCell ref="B29:G29"/>
    <mergeCell ref="G27:I27"/>
    <mergeCell ref="J27:M27"/>
    <mergeCell ref="K26:M26"/>
    <mergeCell ref="G26:J26"/>
    <mergeCell ref="B12:M12"/>
    <mergeCell ref="B11:M11"/>
    <mergeCell ref="B13:M13"/>
    <mergeCell ref="B20:M20"/>
    <mergeCell ref="B14:C14"/>
    <mergeCell ref="D14:M14"/>
    <mergeCell ref="B15:C15"/>
    <mergeCell ref="D15:M15"/>
    <mergeCell ref="B16:C16"/>
    <mergeCell ref="B19:J19"/>
    <mergeCell ref="K19:M19"/>
    <mergeCell ref="B21:M21"/>
    <mergeCell ref="B22:J22"/>
    <mergeCell ref="K22:M22"/>
    <mergeCell ref="B26:C26"/>
    <mergeCell ref="D26:F26"/>
    <mergeCell ref="D16:F16"/>
    <mergeCell ref="B17:C17"/>
    <mergeCell ref="B18:C18"/>
    <mergeCell ref="D18:M18"/>
    <mergeCell ref="G16:I16"/>
    <mergeCell ref="J16:M16"/>
  </mergeCells>
  <dataValidations count="14">
    <dataValidation type="list" allowBlank="1" showInputMessage="1" showErrorMessage="1" sqref="D54:D55" xr:uid="{62309AF0-6BB5-4621-9523-49642592FF55}">
      <formula1>"Yes,No"</formula1>
    </dataValidation>
    <dataValidation type="list" allowBlank="1" showInputMessage="1" showErrorMessage="1" sqref="D44:F44" xr:uid="{AD393C77-7222-42BA-AD65-7D134F7F8428}">
      <formula1>"Select One, New Construction, Rehabilitation, New Construction and Rehabilitation"</formula1>
    </dataValidation>
    <dataValidation type="list" allowBlank="1" showInputMessage="1" showErrorMessage="1" sqref="I54:I55 I31:I32" xr:uid="{30960F8B-754A-452F-875D-327A6BCB4E72}">
      <formula1>"Yes, No, Partial - Additional support attached"</formula1>
    </dataValidation>
    <dataValidation type="list" allowBlank="1" showInputMessage="1" showErrorMessage="1" sqref="D51:F51 J27:M27 D28 D30 M35:M36 D47:F47 D49:F49 J50:M52" xr:uid="{C7B8113E-4553-42CF-9CF7-1EFC25813BB5}">
      <formula1>"Select One, Yes, No, Not Sure"</formula1>
    </dataValidation>
    <dataValidation type="list" allowBlank="1" showInputMessage="1" showErrorMessage="1" sqref="K20" xr:uid="{F18E393A-2930-4608-B99C-3BACD0288D9B}">
      <formula1>"No Costs incurred, less than 30 days, within 90 days, over 90 days"</formula1>
    </dataValidation>
    <dataValidation type="list" allowBlank="1" showInputMessage="1" showErrorMessage="1" sqref="L46:M46" xr:uid="{8E3ECF1A-7BE7-420C-BB18-35727EC371D5}">
      <formula1>"Yes, No"</formula1>
    </dataValidation>
    <dataValidation type="list" allowBlank="1" showInputMessage="1" showErrorMessage="1" sqref="J55:M55" xr:uid="{55DD1A0A-D3AB-4E34-BC91-D6E893E8E373}">
      <formula1>"&lt; 180 days, &gt; 180 days"</formula1>
    </dataValidation>
    <dataValidation type="list" allowBlank="1" showInputMessage="1" showErrorMessage="1" sqref="J32:M32" xr:uid="{D9EE4648-4233-410F-AC2A-EE9659865E0A}">
      <formula1>"&lt;180 days, &gt; 180 days"</formula1>
    </dataValidation>
    <dataValidation type="list" allowBlank="1" showInputMessage="1" showErrorMessage="1" sqref="C27" xr:uid="{9ADC185C-EAF3-41E7-81FB-22DC3BF0643C}">
      <formula1>"Select One, New Construction, Rehabilitation, Both New Construction and Rehabiltation"</formula1>
    </dataValidation>
    <dataValidation type="list" allowBlank="1" showInputMessage="1" showErrorMessage="1" sqref="H17" xr:uid="{2291883A-4B45-422D-9BDB-960554D54313}">
      <formula1>"Select One, Yes, No, Not Sure Yet"</formula1>
    </dataValidation>
    <dataValidation type="list" allowBlank="1" showInputMessage="1" showErrorMessage="1" sqref="K19:M19" xr:uid="{7FF94F8A-3FC1-442C-8950-C1D4AFE13BF9}">
      <formula1>"Select One, No Costs incurred, less than 30 days, within 90 days, over 90 days"</formula1>
    </dataValidation>
    <dataValidation type="list" allowBlank="1" showInputMessage="1" showErrorMessage="1" sqref="K22:M22 J57:M58" xr:uid="{A41CE738-54C1-4C40-92C2-74147010F08C}">
      <formula1>"Select One, Yes, No, Not sure"</formula1>
    </dataValidation>
    <dataValidation type="list" allowBlank="1" showInputMessage="1" showErrorMessage="1" sqref="J31:M31" xr:uid="{5221B167-9BDF-4AF7-A200-6348C65C383E}">
      <formula1>"Select One, &lt;180 days, &gt;180 days"</formula1>
    </dataValidation>
    <dataValidation type="list" allowBlank="1" showInputMessage="1" showErrorMessage="1" sqref="J54:M54" xr:uid="{C1544651-73F5-4868-8C8F-9F93CFD10B96}">
      <formula1>"Select One,&lt; 180 days, &gt; 180 days"</formula1>
    </dataValidation>
  </dataValidations>
  <printOptions horizontalCentered="1" verticalCentered="1"/>
  <pageMargins left="0.2" right="0.2" top="0.5" bottom="0.5" header="0.3" footer="0.3"/>
  <pageSetup scale="41" orientation="portrait" r:id="rId1"/>
  <headerFooter>
    <oddFooter>&amp;L&amp;A</oddFooter>
  </headerFooter>
  <drawing r:id="rId2"/>
  <legacyDrawingHF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DAB68-3C0C-44DE-A8CE-05453D63F966}">
  <sheetPr>
    <tabColor rgb="FFFFFF00"/>
    <pageSetUpPr fitToPage="1"/>
  </sheetPr>
  <dimension ref="A8:N42"/>
  <sheetViews>
    <sheetView showGridLines="0" zoomScaleNormal="100" workbookViewId="0"/>
  </sheetViews>
  <sheetFormatPr defaultColWidth="10.7265625" defaultRowHeight="13"/>
  <cols>
    <col min="1" max="1" width="4.54296875" style="2" customWidth="1"/>
    <col min="2" max="2" width="6.7265625" style="2" customWidth="1"/>
    <col min="3" max="3" width="29.1796875" style="2" customWidth="1"/>
    <col min="4" max="4" width="32.7265625" style="2" customWidth="1"/>
    <col min="5" max="5" width="37.7265625" style="2" customWidth="1"/>
    <col min="6" max="6" width="17.7265625" style="2" customWidth="1"/>
    <col min="7" max="7" width="21.7265625" style="2" customWidth="1"/>
    <col min="8" max="8" width="20.7265625" style="2" customWidth="1"/>
    <col min="9" max="9" width="18.26953125" style="2" customWidth="1"/>
    <col min="10" max="10" width="21.7265625" style="2" customWidth="1"/>
    <col min="11" max="11" width="10.54296875" style="2" customWidth="1"/>
    <col min="12" max="12" width="5.453125" style="2" customWidth="1"/>
    <col min="13" max="13" width="5.7265625" style="2" customWidth="1"/>
    <col min="14" max="14" width="10.7265625" style="2" hidden="1" customWidth="1"/>
    <col min="15" max="15" width="5.7265625" style="2" customWidth="1"/>
    <col min="16" max="16384" width="10.7265625" style="2"/>
  </cols>
  <sheetData>
    <row r="8" spans="1:12" ht="27" customHeight="1">
      <c r="A8" s="14"/>
      <c r="B8" s="491" t="s">
        <v>53</v>
      </c>
      <c r="C8" s="491"/>
      <c r="D8" s="491"/>
      <c r="E8" s="491"/>
      <c r="F8" s="491"/>
      <c r="G8" s="491"/>
      <c r="H8" s="203"/>
      <c r="I8" s="203"/>
      <c r="J8" s="203"/>
      <c r="K8" s="14"/>
      <c r="L8" s="14"/>
    </row>
    <row r="9" spans="1:12" ht="30" customHeight="1">
      <c r="A9" s="234"/>
      <c r="B9" s="496" t="s">
        <v>359</v>
      </c>
      <c r="C9" s="496"/>
      <c r="D9" s="496"/>
      <c r="E9" s="496"/>
      <c r="F9" s="496"/>
      <c r="G9" s="496"/>
      <c r="H9" s="201"/>
      <c r="I9" s="235"/>
      <c r="J9" s="235"/>
      <c r="K9" s="14"/>
      <c r="L9" s="14"/>
    </row>
    <row r="10" spans="1:12" ht="30" customHeight="1">
      <c r="A10" s="233"/>
      <c r="B10" s="670">
        <f>'Applicant-4 (Pre-App Pg 1)'!D12</f>
        <v>0</v>
      </c>
      <c r="C10" s="670"/>
      <c r="D10" s="670"/>
      <c r="E10" s="670"/>
      <c r="F10" s="670"/>
      <c r="G10" s="670"/>
      <c r="H10" s="14"/>
      <c r="I10" s="203"/>
      <c r="J10" s="203"/>
      <c r="K10" s="14"/>
      <c r="L10" s="14"/>
    </row>
    <row r="11" spans="1:12" ht="28.9" customHeight="1">
      <c r="A11" s="233"/>
      <c r="B11" s="754" t="s">
        <v>360</v>
      </c>
      <c r="C11" s="754"/>
      <c r="D11" s="754"/>
      <c r="E11" s="754"/>
      <c r="F11" s="754"/>
      <c r="G11" s="754"/>
      <c r="H11" s="14"/>
      <c r="I11" s="203"/>
      <c r="J11" s="203"/>
      <c r="K11" s="14"/>
      <c r="L11" s="14"/>
    </row>
    <row r="12" spans="1:12" ht="30" customHeight="1">
      <c r="A12" s="233"/>
      <c r="B12" s="657" t="s">
        <v>178</v>
      </c>
      <c r="C12" s="657"/>
      <c r="D12" s="657"/>
      <c r="E12" s="657"/>
      <c r="F12" s="657"/>
      <c r="G12" s="657"/>
      <c r="H12" s="232"/>
      <c r="I12" s="10"/>
      <c r="J12" s="10"/>
      <c r="K12" s="10"/>
      <c r="L12" s="14"/>
    </row>
    <row r="13" spans="1:12" ht="85.9" customHeight="1">
      <c r="A13" s="233"/>
      <c r="B13" s="753" t="s">
        <v>272</v>
      </c>
      <c r="C13" s="753"/>
      <c r="D13" s="753"/>
      <c r="E13" s="753"/>
      <c r="F13" s="631" t="s">
        <v>163</v>
      </c>
      <c r="G13" s="632"/>
      <c r="H13" s="232"/>
      <c r="I13" s="10"/>
      <c r="J13" s="10"/>
      <c r="K13" s="10"/>
      <c r="L13" s="14"/>
    </row>
    <row r="14" spans="1:12" ht="45" customHeight="1">
      <c r="A14" s="233"/>
      <c r="B14" s="753" t="s">
        <v>361</v>
      </c>
      <c r="C14" s="753"/>
      <c r="D14" s="753"/>
      <c r="E14" s="753"/>
      <c r="F14" s="753"/>
      <c r="G14" s="753"/>
      <c r="H14" s="232"/>
      <c r="I14" s="10"/>
      <c r="J14" s="10"/>
      <c r="K14" s="10"/>
      <c r="L14" s="14"/>
    </row>
    <row r="15" spans="1:12" ht="42" customHeight="1">
      <c r="A15" s="233"/>
      <c r="B15" s="753" t="s">
        <v>362</v>
      </c>
      <c r="C15" s="753"/>
      <c r="D15" s="753"/>
      <c r="E15" s="753"/>
      <c r="F15" s="631" t="s">
        <v>146</v>
      </c>
      <c r="G15" s="632"/>
      <c r="H15" s="232"/>
      <c r="I15" s="10"/>
      <c r="J15" s="10"/>
      <c r="K15" s="10"/>
      <c r="L15" s="14"/>
    </row>
    <row r="16" spans="1:12" ht="30" customHeight="1">
      <c r="A16" s="14"/>
      <c r="B16" s="773" t="s">
        <v>363</v>
      </c>
      <c r="C16" s="773"/>
      <c r="D16" s="230" t="s">
        <v>364</v>
      </c>
      <c r="E16" s="764" t="s">
        <v>336</v>
      </c>
      <c r="F16" s="765"/>
      <c r="G16" s="766"/>
      <c r="H16" s="231"/>
      <c r="I16" s="14"/>
      <c r="J16" s="14"/>
      <c r="K16" s="14"/>
      <c r="L16" s="14"/>
    </row>
    <row r="17" spans="1:12" ht="30" customHeight="1">
      <c r="A17" s="14"/>
      <c r="B17" s="652" t="s">
        <v>365</v>
      </c>
      <c r="C17" s="652"/>
      <c r="D17" s="25">
        <v>0</v>
      </c>
      <c r="E17" s="767"/>
      <c r="F17" s="768"/>
      <c r="G17" s="769"/>
      <c r="H17" s="231"/>
      <c r="I17" s="14"/>
      <c r="J17" s="14"/>
      <c r="K17" s="14"/>
      <c r="L17" s="14"/>
    </row>
    <row r="18" spans="1:12" ht="30" customHeight="1">
      <c r="A18" s="14"/>
      <c r="B18" s="652" t="s">
        <v>366</v>
      </c>
      <c r="C18" s="652"/>
      <c r="D18" s="25">
        <v>0</v>
      </c>
      <c r="E18" s="767"/>
      <c r="F18" s="768"/>
      <c r="G18" s="769"/>
      <c r="H18" s="231"/>
      <c r="I18" s="14"/>
      <c r="J18" s="14"/>
      <c r="K18" s="14"/>
      <c r="L18" s="14"/>
    </row>
    <row r="19" spans="1:12" ht="30" customHeight="1">
      <c r="B19" s="650" t="s">
        <v>15</v>
      </c>
      <c r="C19" s="650"/>
      <c r="D19" s="43">
        <f>SUM(D17:D18)</f>
        <v>0</v>
      </c>
      <c r="E19" s="770"/>
      <c r="F19" s="771"/>
      <c r="G19" s="772"/>
      <c r="H19" s="231"/>
    </row>
    <row r="20" spans="1:12" ht="30" customHeight="1">
      <c r="B20" s="506" t="s">
        <v>367</v>
      </c>
      <c r="C20" s="506"/>
      <c r="D20" s="21" t="s">
        <v>368</v>
      </c>
      <c r="E20" s="21" t="s">
        <v>369</v>
      </c>
      <c r="F20" s="21" t="s">
        <v>370</v>
      </c>
      <c r="G20" s="21" t="s">
        <v>371</v>
      </c>
      <c r="H20" s="21" t="s">
        <v>372</v>
      </c>
      <c r="I20" s="21" t="s">
        <v>373</v>
      </c>
      <c r="J20" s="21" t="s">
        <v>374</v>
      </c>
      <c r="K20" s="4"/>
      <c r="L20" s="4"/>
    </row>
    <row r="21" spans="1:12" ht="30" customHeight="1">
      <c r="B21" s="756" t="s">
        <v>274</v>
      </c>
      <c r="C21" s="757"/>
      <c r="D21" s="25">
        <v>0</v>
      </c>
      <c r="E21" s="87" t="s">
        <v>375</v>
      </c>
      <c r="F21" s="88">
        <v>0</v>
      </c>
      <c r="G21" s="202">
        <v>0</v>
      </c>
      <c r="H21" s="25">
        <v>0</v>
      </c>
      <c r="I21" s="25">
        <v>0</v>
      </c>
      <c r="J21" s="52" t="s">
        <v>199</v>
      </c>
      <c r="K21" s="4"/>
      <c r="L21" s="4"/>
    </row>
    <row r="22" spans="1:12" ht="30" customHeight="1">
      <c r="B22" s="774" t="s">
        <v>200</v>
      </c>
      <c r="C22" s="774"/>
      <c r="D22" s="25">
        <v>0</v>
      </c>
      <c r="E22" s="87"/>
      <c r="F22" s="88"/>
      <c r="G22" s="202">
        <v>0</v>
      </c>
      <c r="H22" s="25">
        <v>0</v>
      </c>
      <c r="I22" s="480">
        <f>SUM(H22*12)</f>
        <v>0</v>
      </c>
      <c r="J22" s="52" t="s">
        <v>146</v>
      </c>
    </row>
    <row r="23" spans="1:12" ht="30" customHeight="1">
      <c r="B23" s="756" t="s">
        <v>201</v>
      </c>
      <c r="C23" s="757"/>
      <c r="D23" s="25">
        <v>0</v>
      </c>
      <c r="E23" s="87"/>
      <c r="F23" s="88"/>
      <c r="G23" s="202">
        <v>0</v>
      </c>
      <c r="H23" s="25">
        <v>0</v>
      </c>
      <c r="I23" s="480">
        <f>SUM(H23*12)</f>
        <v>0</v>
      </c>
      <c r="J23" s="52" t="s">
        <v>146</v>
      </c>
    </row>
    <row r="24" spans="1:12" ht="30" customHeight="1">
      <c r="B24" s="756" t="s">
        <v>202</v>
      </c>
      <c r="C24" s="757"/>
      <c r="D24" s="25">
        <v>0</v>
      </c>
      <c r="E24" s="87"/>
      <c r="F24" s="88"/>
      <c r="G24" s="202">
        <v>0</v>
      </c>
      <c r="H24" s="25">
        <v>0</v>
      </c>
      <c r="I24" s="480">
        <f>SUM(H24*12)</f>
        <v>0</v>
      </c>
      <c r="J24" s="52" t="s">
        <v>146</v>
      </c>
    </row>
    <row r="25" spans="1:12" ht="30" customHeight="1">
      <c r="B25" s="756" t="s">
        <v>203</v>
      </c>
      <c r="C25" s="757"/>
      <c r="D25" s="25">
        <v>0</v>
      </c>
      <c r="E25" s="87"/>
      <c r="F25" s="88"/>
      <c r="G25" s="202">
        <v>0</v>
      </c>
      <c r="H25" s="25">
        <v>0</v>
      </c>
      <c r="I25" s="480">
        <f>SUM(H25*12)</f>
        <v>0</v>
      </c>
      <c r="J25" s="52" t="s">
        <v>146</v>
      </c>
    </row>
    <row r="26" spans="1:12" ht="30" customHeight="1">
      <c r="B26" s="756" t="s">
        <v>204</v>
      </c>
      <c r="C26" s="757"/>
      <c r="D26" s="25">
        <v>0</v>
      </c>
      <c r="E26" s="87"/>
      <c r="F26" s="88"/>
      <c r="G26" s="202">
        <v>0</v>
      </c>
      <c r="H26" s="25">
        <v>0</v>
      </c>
      <c r="I26" s="480">
        <f>SUM(H26*12)</f>
        <v>0</v>
      </c>
      <c r="J26" s="52" t="s">
        <v>146</v>
      </c>
    </row>
    <row r="27" spans="1:12" ht="30" customHeight="1">
      <c r="B27" s="758" t="s">
        <v>376</v>
      </c>
      <c r="C27" s="758"/>
      <c r="D27" s="224">
        <f>SUM(D21:D26)</f>
        <v>0</v>
      </c>
      <c r="E27" s="759" t="s">
        <v>15</v>
      </c>
      <c r="F27" s="760"/>
      <c r="G27" s="225"/>
      <c r="H27" s="226">
        <f>SUM(H22:H26)</f>
        <v>0</v>
      </c>
      <c r="I27" s="227">
        <f>SUM(I21:I26)</f>
        <v>0</v>
      </c>
      <c r="J27" s="38"/>
    </row>
    <row r="28" spans="1:12" ht="30" customHeight="1">
      <c r="B28" s="761" t="s">
        <v>206</v>
      </c>
      <c r="C28" s="762"/>
      <c r="D28" s="763"/>
      <c r="E28" s="228" t="b">
        <f>IF(D27&gt;D19,TRUE,FALSE)</f>
        <v>0</v>
      </c>
    </row>
    <row r="29" spans="1:12" ht="30" customHeight="1">
      <c r="B29" s="761" t="s">
        <v>207</v>
      </c>
      <c r="C29" s="762"/>
      <c r="D29" s="763"/>
      <c r="E29" s="229" t="b">
        <f>IF(D27&lt;D19,TRUE,FALSE)</f>
        <v>0</v>
      </c>
    </row>
    <row r="30" spans="1:12" ht="29.5" customHeight="1">
      <c r="B30" s="759" t="s">
        <v>208</v>
      </c>
      <c r="C30" s="760"/>
      <c r="D30" s="21" t="s">
        <v>377</v>
      </c>
      <c r="E30" s="21" t="s">
        <v>378</v>
      </c>
    </row>
    <row r="31" spans="1:12" ht="30" customHeight="1">
      <c r="B31" s="652" t="s">
        <v>211</v>
      </c>
      <c r="C31" s="652"/>
      <c r="D31" s="27"/>
      <c r="E31" s="26"/>
    </row>
    <row r="32" spans="1:12" ht="30" customHeight="1">
      <c r="B32" s="652" t="s">
        <v>212</v>
      </c>
      <c r="C32" s="652"/>
      <c r="D32" s="27"/>
      <c r="E32" s="26"/>
    </row>
    <row r="33" spans="2:5" ht="30" customHeight="1">
      <c r="B33" s="652" t="s">
        <v>213</v>
      </c>
      <c r="C33" s="652"/>
      <c r="D33" s="27"/>
      <c r="E33" s="26"/>
    </row>
    <row r="34" spans="2:5" ht="30" customHeight="1">
      <c r="B34" s="652" t="s">
        <v>214</v>
      </c>
      <c r="C34" s="652"/>
      <c r="D34" s="27"/>
      <c r="E34" s="26"/>
    </row>
    <row r="35" spans="2:5" ht="30" customHeight="1">
      <c r="B35" s="652" t="s">
        <v>215</v>
      </c>
      <c r="C35" s="652"/>
      <c r="D35" s="27"/>
      <c r="E35" s="26"/>
    </row>
    <row r="36" spans="2:5" ht="30" customHeight="1">
      <c r="B36" s="652" t="s">
        <v>379</v>
      </c>
      <c r="C36" s="652"/>
      <c r="D36" s="27"/>
      <c r="E36" s="26"/>
    </row>
    <row r="37" spans="2:5" ht="30" customHeight="1">
      <c r="B37" s="655" t="s">
        <v>380</v>
      </c>
      <c r="C37" s="655"/>
      <c r="D37" s="27"/>
      <c r="E37" s="26"/>
    </row>
    <row r="38" spans="2:5" ht="30" customHeight="1">
      <c r="B38" s="655" t="s">
        <v>381</v>
      </c>
      <c r="C38" s="655"/>
      <c r="D38" s="27"/>
      <c r="E38" s="26"/>
    </row>
    <row r="39" spans="2:5" ht="30" customHeight="1">
      <c r="B39" s="755" t="s">
        <v>382</v>
      </c>
      <c r="C39" s="755"/>
      <c r="D39" s="27"/>
      <c r="E39" s="26"/>
    </row>
    <row r="40" spans="2:5" ht="30" customHeight="1">
      <c r="B40" s="755" t="s">
        <v>382</v>
      </c>
      <c r="C40" s="755"/>
      <c r="D40" s="27"/>
      <c r="E40" s="26"/>
    </row>
    <row r="41" spans="2:5" s="3" customFormat="1" ht="30" customHeight="1">
      <c r="B41" s="755" t="s">
        <v>382</v>
      </c>
      <c r="C41" s="755"/>
      <c r="D41" s="27"/>
      <c r="E41" s="26"/>
    </row>
    <row r="42" spans="2:5">
      <c r="B42" s="223" t="s">
        <v>126</v>
      </c>
    </row>
  </sheetData>
  <sheetProtection selectLockedCells="1"/>
  <mergeCells count="38">
    <mergeCell ref="B33:C33"/>
    <mergeCell ref="B34:C34"/>
    <mergeCell ref="B35:C35"/>
    <mergeCell ref="E16:G19"/>
    <mergeCell ref="E27:F27"/>
    <mergeCell ref="B20:C20"/>
    <mergeCell ref="B21:C21"/>
    <mergeCell ref="B18:C18"/>
    <mergeCell ref="B16:C16"/>
    <mergeCell ref="B19:C19"/>
    <mergeCell ref="B17:C17"/>
    <mergeCell ref="B22:C22"/>
    <mergeCell ref="B32:C32"/>
    <mergeCell ref="B29:D29"/>
    <mergeCell ref="B23:C23"/>
    <mergeCell ref="B24:C24"/>
    <mergeCell ref="B25:C25"/>
    <mergeCell ref="B26:C26"/>
    <mergeCell ref="B27:C27"/>
    <mergeCell ref="B30:C30"/>
    <mergeCell ref="B31:C31"/>
    <mergeCell ref="B28:D28"/>
    <mergeCell ref="B41:C41"/>
    <mergeCell ref="B40:C40"/>
    <mergeCell ref="B36:C36"/>
    <mergeCell ref="B37:C37"/>
    <mergeCell ref="B38:C38"/>
    <mergeCell ref="B39:C39"/>
    <mergeCell ref="B8:G8"/>
    <mergeCell ref="B11:G11"/>
    <mergeCell ref="B12:G12"/>
    <mergeCell ref="B10:G10"/>
    <mergeCell ref="B9:G9"/>
    <mergeCell ref="B13:E13"/>
    <mergeCell ref="F13:G13"/>
    <mergeCell ref="B14:G14"/>
    <mergeCell ref="B15:E15"/>
    <mergeCell ref="F15:G15"/>
  </mergeCells>
  <dataValidations count="4">
    <dataValidation type="list" allowBlank="1" showInputMessage="1" showErrorMessage="1" sqref="J21" xr:uid="{B70A74B8-60AB-4928-8B4F-E68572C19172}">
      <formula1>"Not Applied, Submitted,Letter of Intent,Firm Commitment"</formula1>
    </dataValidation>
    <dataValidation type="list" allowBlank="1" showInputMessage="1" showErrorMessage="1" sqref="F15:G15" xr:uid="{E9A4FC2A-713B-4297-A792-B406107A22F3}">
      <formula1>"Select One, YES, NO"</formula1>
    </dataValidation>
    <dataValidation type="list" allowBlank="1" showInputMessage="1" showErrorMessage="1" sqref="J22:J26" xr:uid="{B898A524-D3D8-4BF9-B98C-CBA638B6830C}">
      <formula1>"Select One,Not Applied, Submitted,Letter of Intent,Firm Commitment"</formula1>
    </dataValidation>
    <dataValidation type="list" allowBlank="1" showInputMessage="1" showErrorMessage="1" sqref="F13:G13" xr:uid="{A72548CF-EE07-4D27-9B80-7F2745B49674}">
      <formula1>"Select one, YES, NO"</formula1>
    </dataValidation>
  </dataValidations>
  <printOptions horizontalCentered="1" verticalCentered="1"/>
  <pageMargins left="0.45" right="0.45" top="0.5" bottom="0.5" header="0.3" footer="0.3"/>
  <pageSetup scale="60" orientation="portrait" r:id="rId1"/>
  <headerFooter>
    <oddFooter>&amp;L&amp;A</oddFooter>
  </headerFooter>
  <ignoredErrors>
    <ignoredError sqref="H27" formulaRange="1"/>
  </ignoredErrors>
  <drawing r:id="rId2"/>
  <legacyDrawingHF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E8C8D-6B21-497B-8463-68522B668D69}">
  <sheetPr>
    <tabColor rgb="FFFFFF00"/>
  </sheetPr>
  <dimension ref="A1:N102"/>
  <sheetViews>
    <sheetView showGridLines="0" zoomScaleNormal="100" workbookViewId="0"/>
  </sheetViews>
  <sheetFormatPr defaultRowHeight="14.5"/>
  <cols>
    <col min="1" max="1" width="51.7265625" customWidth="1"/>
    <col min="2" max="2" width="16.453125" customWidth="1"/>
    <col min="3" max="3" width="24.7265625" style="307" customWidth="1"/>
    <col min="4" max="10" width="15.7265625" customWidth="1"/>
    <col min="13" max="13" width="14.81640625" customWidth="1"/>
    <col min="14" max="14" width="11.26953125" customWidth="1"/>
  </cols>
  <sheetData>
    <row r="1" spans="1:14" ht="83" customHeight="1"/>
    <row r="2" spans="1:14" ht="25.9" customHeight="1">
      <c r="A2" s="670" t="s">
        <v>53</v>
      </c>
      <c r="B2" s="670"/>
      <c r="C2" s="670"/>
      <c r="D2" s="670"/>
      <c r="E2" s="670"/>
      <c r="F2" s="670"/>
      <c r="G2" s="670"/>
      <c r="H2" s="670"/>
      <c r="I2" s="670"/>
      <c r="J2" s="670"/>
    </row>
    <row r="3" spans="1:14" ht="21" customHeight="1">
      <c r="A3" s="775" t="s">
        <v>383</v>
      </c>
      <c r="B3" s="775"/>
      <c r="C3" s="775"/>
      <c r="D3" s="775"/>
      <c r="E3" s="775"/>
      <c r="F3" s="775"/>
      <c r="G3" s="775"/>
      <c r="H3" s="775"/>
      <c r="I3" s="775"/>
      <c r="J3" s="775"/>
    </row>
    <row r="4" spans="1:14" ht="21" customHeight="1">
      <c r="A4" s="776" t="s">
        <v>384</v>
      </c>
      <c r="B4" s="777"/>
      <c r="C4" s="777"/>
      <c r="D4" s="777"/>
      <c r="E4" s="777"/>
      <c r="F4" s="777"/>
      <c r="G4" s="777"/>
      <c r="H4" s="777"/>
      <c r="I4" s="777"/>
      <c r="J4" s="778"/>
    </row>
    <row r="5" spans="1:14" ht="25.9" customHeight="1">
      <c r="A5" s="670">
        <f>'Applicant-4 (Pre-App Pg 1)'!D12</f>
        <v>0</v>
      </c>
      <c r="B5" s="670"/>
      <c r="C5" s="670"/>
      <c r="D5" s="670"/>
      <c r="E5" s="670"/>
      <c r="F5" s="670"/>
      <c r="G5" s="670"/>
      <c r="H5" s="670"/>
      <c r="I5" s="670"/>
      <c r="J5" s="670"/>
    </row>
    <row r="6" spans="1:14" ht="26.5" customHeight="1">
      <c r="A6" s="670" t="str">
        <f>'Perm Gap Budget 1'!B11</f>
        <v>TYPE PROJECT NAME HERE</v>
      </c>
      <c r="B6" s="670"/>
      <c r="C6" s="670"/>
      <c r="D6" s="670"/>
      <c r="E6" s="670"/>
      <c r="F6" s="670"/>
      <c r="G6" s="670"/>
      <c r="H6" s="670"/>
      <c r="I6" s="670"/>
      <c r="J6" s="670"/>
    </row>
    <row r="7" spans="1:14" ht="33.65" customHeight="1">
      <c r="A7" s="236" t="s">
        <v>385</v>
      </c>
      <c r="B7" s="237">
        <f>'Perm Gap Budget 1'!D19</f>
        <v>0</v>
      </c>
      <c r="C7" s="286">
        <f>'Perm Gap Budget 1'!D21</f>
        <v>0</v>
      </c>
      <c r="D7" s="238">
        <f>'Perm Gap Budget 1'!D22</f>
        <v>0</v>
      </c>
      <c r="E7" s="238">
        <f>'Perm Gap Budget 1'!D23</f>
        <v>0</v>
      </c>
      <c r="F7" s="238">
        <f>'Perm Gap Budget 1'!D24</f>
        <v>0</v>
      </c>
      <c r="G7" s="238">
        <f>'Perm Gap Budget 1'!D25</f>
        <v>0</v>
      </c>
      <c r="H7" s="238">
        <f>'Perm Gap Budget 1'!D26</f>
        <v>0</v>
      </c>
      <c r="I7" s="786" t="s">
        <v>386</v>
      </c>
      <c r="J7" s="786" t="s">
        <v>387</v>
      </c>
    </row>
    <row r="8" spans="1:14" ht="15.65" customHeight="1">
      <c r="A8" s="240" t="s">
        <v>388</v>
      </c>
      <c r="B8" s="239" t="s">
        <v>389</v>
      </c>
      <c r="C8" s="287" t="str">
        <f>'Perm Gap Budget 1'!B21</f>
        <v>AHFP 2026</v>
      </c>
      <c r="D8" s="241" t="str">
        <f>'[3]Project Details 2'!B20</f>
        <v>Source 2</v>
      </c>
      <c r="E8" s="241" t="str">
        <f>'[3]Project Details 2'!B21</f>
        <v>Source 3</v>
      </c>
      <c r="F8" s="241" t="str">
        <f>'[3]Project Details 2'!B22</f>
        <v>Source 4</v>
      </c>
      <c r="G8" s="241" t="str">
        <f>'[3]Project Details 2'!B23</f>
        <v>Source 5</v>
      </c>
      <c r="H8" s="241" t="str">
        <f>'[3]Project Details 2'!B24</f>
        <v>Source 6</v>
      </c>
      <c r="I8" s="786"/>
      <c r="J8" s="786"/>
      <c r="L8" s="779" t="s">
        <v>390</v>
      </c>
      <c r="M8" s="779"/>
      <c r="N8" s="243">
        <f>SUM(B20,B30)</f>
        <v>0</v>
      </c>
    </row>
    <row r="9" spans="1:14" ht="15" thickBot="1">
      <c r="A9" s="244" t="s">
        <v>391</v>
      </c>
      <c r="B9" s="145">
        <f>'Residential Budget S&amp;U'!B8</f>
        <v>0</v>
      </c>
      <c r="C9" s="288" t="s">
        <v>392</v>
      </c>
      <c r="D9" s="146">
        <v>0</v>
      </c>
      <c r="E9" s="146">
        <v>0</v>
      </c>
      <c r="F9" s="146">
        <v>0</v>
      </c>
      <c r="G9" s="146">
        <v>0</v>
      </c>
      <c r="H9" s="146">
        <v>0</v>
      </c>
      <c r="I9" s="245">
        <f>SUM(D9:H9)</f>
        <v>0</v>
      </c>
      <c r="J9" s="245">
        <f>SUM(B9-I9)</f>
        <v>0</v>
      </c>
      <c r="L9" s="780" t="s">
        <v>393</v>
      </c>
      <c r="M9" s="780"/>
      <c r="N9" s="289">
        <f>SUM(B11,B36,B55,B62,B71)</f>
        <v>0</v>
      </c>
    </row>
    <row r="10" spans="1:14">
      <c r="A10" s="244" t="s">
        <v>388</v>
      </c>
      <c r="B10" s="145">
        <v>0</v>
      </c>
      <c r="C10" s="288" t="s">
        <v>392</v>
      </c>
      <c r="D10" s="146">
        <v>0</v>
      </c>
      <c r="E10" s="146">
        <v>0</v>
      </c>
      <c r="F10" s="146">
        <v>0</v>
      </c>
      <c r="G10" s="146">
        <v>0</v>
      </c>
      <c r="H10" s="146">
        <v>0</v>
      </c>
      <c r="I10" s="245">
        <f>SUM(D10:H10)</f>
        <v>0</v>
      </c>
      <c r="J10" s="245">
        <f>SUM(B10-I10)</f>
        <v>0</v>
      </c>
      <c r="L10" s="781" t="s">
        <v>394</v>
      </c>
      <c r="M10" s="781"/>
      <c r="N10" s="290">
        <f>SUM(N8:N9)</f>
        <v>0</v>
      </c>
    </row>
    <row r="11" spans="1:14">
      <c r="A11" s="246" t="s">
        <v>15</v>
      </c>
      <c r="B11" s="132">
        <f t="shared" ref="B11:J11" si="0">SUM(B9:B10)</f>
        <v>0</v>
      </c>
      <c r="C11" s="291">
        <f t="shared" si="0"/>
        <v>0</v>
      </c>
      <c r="D11" s="247">
        <f t="shared" si="0"/>
        <v>0</v>
      </c>
      <c r="E11" s="247">
        <f t="shared" si="0"/>
        <v>0</v>
      </c>
      <c r="F11" s="247">
        <f t="shared" si="0"/>
        <v>0</v>
      </c>
      <c r="G11" s="247">
        <f t="shared" si="0"/>
        <v>0</v>
      </c>
      <c r="H11" s="247">
        <f t="shared" si="0"/>
        <v>0</v>
      </c>
      <c r="I11" s="248">
        <f t="shared" si="0"/>
        <v>0</v>
      </c>
      <c r="J11" s="248">
        <f t="shared" si="0"/>
        <v>0</v>
      </c>
    </row>
    <row r="12" spans="1:14">
      <c r="A12" s="249" t="s">
        <v>395</v>
      </c>
      <c r="B12" s="239" t="s">
        <v>389</v>
      </c>
      <c r="C12" s="287" t="str">
        <f t="shared" ref="C12:H12" si="1">C8</f>
        <v>AHFP 2026</v>
      </c>
      <c r="D12" s="241" t="str">
        <f t="shared" si="1"/>
        <v>Source 2</v>
      </c>
      <c r="E12" s="241" t="str">
        <f t="shared" si="1"/>
        <v>Source 3</v>
      </c>
      <c r="F12" s="241" t="str">
        <f t="shared" si="1"/>
        <v>Source 4</v>
      </c>
      <c r="G12" s="241" t="str">
        <f t="shared" si="1"/>
        <v>Source 5</v>
      </c>
      <c r="H12" s="241" t="str">
        <f t="shared" si="1"/>
        <v>Source 6</v>
      </c>
      <c r="I12" s="250" t="s">
        <v>386</v>
      </c>
      <c r="J12" s="251" t="s">
        <v>387</v>
      </c>
      <c r="L12" s="292" t="s">
        <v>396</v>
      </c>
      <c r="M12" s="292"/>
      <c r="N12" s="293">
        <f>'Residential Budget S&amp;U'!B71</f>
        <v>0</v>
      </c>
    </row>
    <row r="13" spans="1:14" ht="15" thickBot="1">
      <c r="A13" s="244" t="s">
        <v>397</v>
      </c>
      <c r="B13" s="147">
        <v>0</v>
      </c>
      <c r="C13" s="288" t="s">
        <v>392</v>
      </c>
      <c r="D13" s="146">
        <v>0</v>
      </c>
      <c r="E13" s="146">
        <v>0</v>
      </c>
      <c r="F13" s="146">
        <v>0</v>
      </c>
      <c r="G13" s="146">
        <v>0</v>
      </c>
      <c r="H13" s="146">
        <v>0</v>
      </c>
      <c r="I13" s="245">
        <f>SUM(D13:H13)</f>
        <v>0</v>
      </c>
      <c r="J13" s="252">
        <f>SUM(B13-I13)</f>
        <v>0</v>
      </c>
      <c r="L13" s="294" t="s">
        <v>398</v>
      </c>
      <c r="M13" s="294"/>
      <c r="N13" s="295">
        <f>B72</f>
        <v>0</v>
      </c>
    </row>
    <row r="14" spans="1:14">
      <c r="A14" s="244" t="s">
        <v>399</v>
      </c>
      <c r="B14" s="147">
        <v>0</v>
      </c>
      <c r="C14" s="288" t="s">
        <v>392</v>
      </c>
      <c r="D14" s="146">
        <v>0</v>
      </c>
      <c r="E14" s="146">
        <v>0</v>
      </c>
      <c r="F14" s="146">
        <v>0</v>
      </c>
      <c r="G14" s="146">
        <v>0</v>
      </c>
      <c r="H14" s="146">
        <v>0</v>
      </c>
      <c r="I14" s="245">
        <f t="shared" ref="I14:I19" si="2">SUM(D14:H14)</f>
        <v>0</v>
      </c>
      <c r="J14" s="252">
        <f t="shared" ref="J14:J19" si="3">SUM(B14-I14)</f>
        <v>0</v>
      </c>
      <c r="L14" s="296" t="s">
        <v>400</v>
      </c>
      <c r="M14" s="296"/>
      <c r="N14" s="297">
        <f>SUM(N12:N13)</f>
        <v>0</v>
      </c>
    </row>
    <row r="15" spans="1:14">
      <c r="A15" s="244" t="s">
        <v>401</v>
      </c>
      <c r="B15" s="147">
        <v>0</v>
      </c>
      <c r="C15" s="288" t="s">
        <v>392</v>
      </c>
      <c r="D15" s="146">
        <v>0</v>
      </c>
      <c r="E15" s="146">
        <v>0</v>
      </c>
      <c r="F15" s="146">
        <v>0</v>
      </c>
      <c r="G15" s="146">
        <v>0</v>
      </c>
      <c r="H15" s="146">
        <v>0</v>
      </c>
      <c r="I15" s="245">
        <f t="shared" si="2"/>
        <v>0</v>
      </c>
      <c r="J15" s="252">
        <f t="shared" si="3"/>
        <v>0</v>
      </c>
    </row>
    <row r="16" spans="1:14">
      <c r="A16" s="244" t="s">
        <v>402</v>
      </c>
      <c r="B16" s="147">
        <v>0</v>
      </c>
      <c r="C16" s="288" t="s">
        <v>392</v>
      </c>
      <c r="D16" s="146">
        <v>0</v>
      </c>
      <c r="E16" s="146">
        <v>0</v>
      </c>
      <c r="F16" s="146">
        <v>0</v>
      </c>
      <c r="G16" s="146">
        <v>0</v>
      </c>
      <c r="H16" s="146">
        <v>0</v>
      </c>
      <c r="I16" s="245">
        <f t="shared" si="2"/>
        <v>0</v>
      </c>
      <c r="J16" s="252">
        <f t="shared" si="3"/>
        <v>0</v>
      </c>
    </row>
    <row r="17" spans="1:10">
      <c r="A17" s="244" t="s">
        <v>403</v>
      </c>
      <c r="B17" s="147">
        <v>0</v>
      </c>
      <c r="C17" s="288" t="s">
        <v>392</v>
      </c>
      <c r="D17" s="146">
        <v>0</v>
      </c>
      <c r="E17" s="146">
        <v>0</v>
      </c>
      <c r="F17" s="146">
        <v>0</v>
      </c>
      <c r="G17" s="146">
        <v>0</v>
      </c>
      <c r="H17" s="146">
        <v>0</v>
      </c>
      <c r="I17" s="245">
        <f t="shared" si="2"/>
        <v>0</v>
      </c>
      <c r="J17" s="253">
        <f t="shared" si="3"/>
        <v>0</v>
      </c>
    </row>
    <row r="18" spans="1:10">
      <c r="A18" s="244" t="s">
        <v>404</v>
      </c>
      <c r="B18" s="147">
        <v>0</v>
      </c>
      <c r="C18" s="288" t="s">
        <v>392</v>
      </c>
      <c r="D18" s="146">
        <v>0</v>
      </c>
      <c r="E18" s="146">
        <v>0</v>
      </c>
      <c r="F18" s="146">
        <v>0</v>
      </c>
      <c r="G18" s="146">
        <v>0</v>
      </c>
      <c r="H18" s="146">
        <v>0</v>
      </c>
      <c r="I18" s="245">
        <f t="shared" si="2"/>
        <v>0</v>
      </c>
      <c r="J18" s="253">
        <f t="shared" si="3"/>
        <v>0</v>
      </c>
    </row>
    <row r="19" spans="1:10">
      <c r="A19" s="254" t="s">
        <v>405</v>
      </c>
      <c r="B19" s="147">
        <v>0</v>
      </c>
      <c r="C19" s="288" t="s">
        <v>392</v>
      </c>
      <c r="D19" s="146">
        <v>0</v>
      </c>
      <c r="E19" s="146">
        <v>0</v>
      </c>
      <c r="F19" s="146">
        <v>0</v>
      </c>
      <c r="G19" s="146">
        <v>0</v>
      </c>
      <c r="H19" s="146">
        <v>0</v>
      </c>
      <c r="I19" s="245">
        <f t="shared" si="2"/>
        <v>0</v>
      </c>
      <c r="J19" s="253">
        <f t="shared" si="3"/>
        <v>0</v>
      </c>
    </row>
    <row r="20" spans="1:10">
      <c r="A20" s="255" t="s">
        <v>15</v>
      </c>
      <c r="B20" s="256">
        <f>SUM(B13:B19)</f>
        <v>0</v>
      </c>
      <c r="C20" s="298"/>
      <c r="D20" s="256">
        <f>SUM(D13:D19)</f>
        <v>0</v>
      </c>
      <c r="E20" s="256">
        <f>SUM(E13:E19)</f>
        <v>0</v>
      </c>
      <c r="F20" s="256">
        <f>SUM(F13:F19)</f>
        <v>0</v>
      </c>
      <c r="G20" s="256">
        <f>SUM(G13:G19)</f>
        <v>0</v>
      </c>
      <c r="H20" s="256">
        <f>SUM(H13:H19)</f>
        <v>0</v>
      </c>
      <c r="I20" s="247">
        <f>SUM(C20:H20)</f>
        <v>0</v>
      </c>
      <c r="J20" s="256">
        <f>SUM(J13:J19)</f>
        <v>0</v>
      </c>
    </row>
    <row r="21" spans="1:10">
      <c r="A21" s="249" t="s">
        <v>406</v>
      </c>
      <c r="B21" s="239" t="s">
        <v>389</v>
      </c>
      <c r="C21" s="287" t="str">
        <f t="shared" ref="C21:H21" si="4">C12</f>
        <v>AHFP 2026</v>
      </c>
      <c r="D21" s="241" t="str">
        <f t="shared" si="4"/>
        <v>Source 2</v>
      </c>
      <c r="E21" s="241" t="str">
        <f t="shared" si="4"/>
        <v>Source 3</v>
      </c>
      <c r="F21" s="241" t="str">
        <f t="shared" si="4"/>
        <v>Source 4</v>
      </c>
      <c r="G21" s="241" t="str">
        <f t="shared" si="4"/>
        <v>Source 5</v>
      </c>
      <c r="H21" s="241" t="str">
        <f t="shared" si="4"/>
        <v>Source 6</v>
      </c>
      <c r="I21" s="239" t="s">
        <v>386</v>
      </c>
      <c r="J21" s="239" t="s">
        <v>387</v>
      </c>
    </row>
    <row r="22" spans="1:10">
      <c r="A22" s="257" t="s">
        <v>407</v>
      </c>
      <c r="B22" s="148">
        <v>0</v>
      </c>
      <c r="C22" s="299" t="s">
        <v>392</v>
      </c>
      <c r="D22" s="149">
        <v>0</v>
      </c>
      <c r="E22" s="149">
        <v>0</v>
      </c>
      <c r="F22" s="149">
        <v>0</v>
      </c>
      <c r="G22" s="149">
        <v>0</v>
      </c>
      <c r="H22" s="149">
        <v>0</v>
      </c>
      <c r="I22" s="259">
        <f>SUM(D22:H22)</f>
        <v>0</v>
      </c>
      <c r="J22" s="260">
        <f>SUM(B22-I22)</f>
        <v>0</v>
      </c>
    </row>
    <row r="23" spans="1:10">
      <c r="A23" s="257" t="s">
        <v>408</v>
      </c>
      <c r="B23" s="148">
        <v>0</v>
      </c>
      <c r="C23" s="299" t="s">
        <v>392</v>
      </c>
      <c r="D23" s="149">
        <v>0</v>
      </c>
      <c r="E23" s="149">
        <v>0</v>
      </c>
      <c r="F23" s="149">
        <v>0</v>
      </c>
      <c r="G23" s="149">
        <v>0</v>
      </c>
      <c r="H23" s="149">
        <v>0</v>
      </c>
      <c r="I23" s="259">
        <f t="shared" ref="I23:I29" si="5">SUM(D23:H23)</f>
        <v>0</v>
      </c>
      <c r="J23" s="260">
        <f t="shared" ref="J23:J29" si="6">SUM(B23-I23)</f>
        <v>0</v>
      </c>
    </row>
    <row r="24" spans="1:10" ht="15.65" customHeight="1">
      <c r="A24" s="261" t="s">
        <v>409</v>
      </c>
      <c r="B24" s="148">
        <v>0</v>
      </c>
      <c r="C24" s="299" t="s">
        <v>392</v>
      </c>
      <c r="D24" s="149">
        <v>0</v>
      </c>
      <c r="E24" s="149">
        <v>0</v>
      </c>
      <c r="F24" s="149">
        <v>0</v>
      </c>
      <c r="G24" s="149">
        <v>0</v>
      </c>
      <c r="H24" s="149">
        <v>0</v>
      </c>
      <c r="I24" s="259">
        <f t="shared" si="5"/>
        <v>0</v>
      </c>
      <c r="J24" s="260">
        <f t="shared" si="6"/>
        <v>0</v>
      </c>
    </row>
    <row r="25" spans="1:10">
      <c r="A25" s="261" t="s">
        <v>410</v>
      </c>
      <c r="B25" s="148">
        <v>0</v>
      </c>
      <c r="C25" s="299" t="s">
        <v>392</v>
      </c>
      <c r="D25" s="149">
        <v>0</v>
      </c>
      <c r="E25" s="149">
        <v>0</v>
      </c>
      <c r="F25" s="149">
        <v>0</v>
      </c>
      <c r="G25" s="149">
        <v>0</v>
      </c>
      <c r="H25" s="149">
        <v>0</v>
      </c>
      <c r="I25" s="259">
        <f t="shared" si="5"/>
        <v>0</v>
      </c>
      <c r="J25" s="260">
        <f t="shared" si="6"/>
        <v>0</v>
      </c>
    </row>
    <row r="26" spans="1:10">
      <c r="A26" s="262" t="s">
        <v>411</v>
      </c>
      <c r="B26" s="148">
        <v>0</v>
      </c>
      <c r="C26" s="299" t="s">
        <v>392</v>
      </c>
      <c r="D26" s="149">
        <v>0</v>
      </c>
      <c r="E26" s="149">
        <v>0</v>
      </c>
      <c r="F26" s="149">
        <v>0</v>
      </c>
      <c r="G26" s="149">
        <v>0</v>
      </c>
      <c r="H26" s="149">
        <v>0</v>
      </c>
      <c r="I26" s="259">
        <f t="shared" si="5"/>
        <v>0</v>
      </c>
      <c r="J26" s="260">
        <f t="shared" si="6"/>
        <v>0</v>
      </c>
    </row>
    <row r="27" spans="1:10">
      <c r="A27" s="262" t="s">
        <v>412</v>
      </c>
      <c r="B27" s="148">
        <v>0</v>
      </c>
      <c r="C27" s="299" t="s">
        <v>392</v>
      </c>
      <c r="D27" s="149">
        <v>0</v>
      </c>
      <c r="E27" s="149">
        <v>0</v>
      </c>
      <c r="F27" s="149">
        <v>0</v>
      </c>
      <c r="G27" s="149">
        <v>0</v>
      </c>
      <c r="H27" s="149">
        <v>0</v>
      </c>
      <c r="I27" s="259">
        <f t="shared" si="5"/>
        <v>0</v>
      </c>
      <c r="J27" s="260">
        <f t="shared" si="6"/>
        <v>0</v>
      </c>
    </row>
    <row r="28" spans="1:10" ht="15.65" customHeight="1">
      <c r="A28" s="262" t="s">
        <v>413</v>
      </c>
      <c r="B28" s="148">
        <v>0</v>
      </c>
      <c r="C28" s="299" t="s">
        <v>392</v>
      </c>
      <c r="D28" s="149">
        <v>0</v>
      </c>
      <c r="E28" s="149">
        <v>0</v>
      </c>
      <c r="F28" s="149">
        <v>0</v>
      </c>
      <c r="G28" s="149">
        <v>0</v>
      </c>
      <c r="H28" s="149">
        <v>0</v>
      </c>
      <c r="I28" s="259">
        <f t="shared" si="5"/>
        <v>0</v>
      </c>
      <c r="J28" s="260">
        <f t="shared" si="6"/>
        <v>0</v>
      </c>
    </row>
    <row r="29" spans="1:10">
      <c r="A29" s="262" t="s">
        <v>414</v>
      </c>
      <c r="B29" s="148">
        <v>0</v>
      </c>
      <c r="C29" s="299" t="s">
        <v>392</v>
      </c>
      <c r="D29" s="149">
        <v>0</v>
      </c>
      <c r="E29" s="149">
        <v>0</v>
      </c>
      <c r="F29" s="149">
        <v>0</v>
      </c>
      <c r="G29" s="149">
        <v>0</v>
      </c>
      <c r="H29" s="149">
        <v>0</v>
      </c>
      <c r="I29" s="259">
        <f t="shared" si="5"/>
        <v>0</v>
      </c>
      <c r="J29" s="260">
        <f t="shared" si="6"/>
        <v>0</v>
      </c>
    </row>
    <row r="30" spans="1:10" ht="15.65" customHeight="1">
      <c r="A30" s="255" t="s">
        <v>15</v>
      </c>
      <c r="B30" s="133">
        <f>SUM(B22:B29)</f>
        <v>0</v>
      </c>
      <c r="C30" s="160"/>
      <c r="D30" s="133">
        <f t="shared" ref="D30:J30" si="7">SUM(D22:D29)</f>
        <v>0</v>
      </c>
      <c r="E30" s="133">
        <f t="shared" si="7"/>
        <v>0</v>
      </c>
      <c r="F30" s="133">
        <f t="shared" si="7"/>
        <v>0</v>
      </c>
      <c r="G30" s="133">
        <f t="shared" si="7"/>
        <v>0</v>
      </c>
      <c r="H30" s="133">
        <f t="shared" si="7"/>
        <v>0</v>
      </c>
      <c r="I30" s="264">
        <f t="shared" si="7"/>
        <v>0</v>
      </c>
      <c r="J30" s="265">
        <f t="shared" si="7"/>
        <v>0</v>
      </c>
    </row>
    <row r="31" spans="1:10" ht="15.65" customHeight="1">
      <c r="A31" s="240" t="s">
        <v>415</v>
      </c>
      <c r="B31" s="239" t="s">
        <v>389</v>
      </c>
      <c r="C31" s="287" t="str">
        <f t="shared" ref="C31:H31" si="8">C21</f>
        <v>AHFP 2026</v>
      </c>
      <c r="D31" s="241" t="str">
        <f t="shared" si="8"/>
        <v>Source 2</v>
      </c>
      <c r="E31" s="241" t="str">
        <f t="shared" si="8"/>
        <v>Source 3</v>
      </c>
      <c r="F31" s="241" t="str">
        <f t="shared" si="8"/>
        <v>Source 4</v>
      </c>
      <c r="G31" s="241" t="str">
        <f t="shared" si="8"/>
        <v>Source 5</v>
      </c>
      <c r="H31" s="241" t="str">
        <f t="shared" si="8"/>
        <v>Source 6</v>
      </c>
      <c r="I31" s="239" t="s">
        <v>386</v>
      </c>
      <c r="J31" s="239" t="s">
        <v>387</v>
      </c>
    </row>
    <row r="32" spans="1:10" ht="15.65" customHeight="1">
      <c r="A32" s="262" t="s">
        <v>416</v>
      </c>
      <c r="B32" s="148">
        <v>0</v>
      </c>
      <c r="C32" s="299" t="s">
        <v>392</v>
      </c>
      <c r="D32" s="149">
        <v>0</v>
      </c>
      <c r="E32" s="149">
        <v>0</v>
      </c>
      <c r="F32" s="149">
        <v>0</v>
      </c>
      <c r="G32" s="149">
        <v>0</v>
      </c>
      <c r="H32" s="149">
        <v>0</v>
      </c>
      <c r="I32" s="267">
        <f>SUM(D32:H32)</f>
        <v>0</v>
      </c>
      <c r="J32" s="268">
        <f>SUM(B32-I32)</f>
        <v>0</v>
      </c>
    </row>
    <row r="33" spans="1:10" ht="15.65" customHeight="1">
      <c r="A33" s="262" t="s">
        <v>417</v>
      </c>
      <c r="B33" s="148">
        <v>0</v>
      </c>
      <c r="C33" s="299" t="s">
        <v>392</v>
      </c>
      <c r="D33" s="149">
        <v>0</v>
      </c>
      <c r="E33" s="149">
        <v>0</v>
      </c>
      <c r="F33" s="149">
        <v>0</v>
      </c>
      <c r="G33" s="149">
        <v>0</v>
      </c>
      <c r="H33" s="149">
        <v>0</v>
      </c>
      <c r="I33" s="267">
        <f t="shared" ref="I33:I35" si="9">SUM(D33:H33)</f>
        <v>0</v>
      </c>
      <c r="J33" s="268">
        <f>SUM(B33-I33)</f>
        <v>0</v>
      </c>
    </row>
    <row r="34" spans="1:10">
      <c r="A34" s="262" t="s">
        <v>185</v>
      </c>
      <c r="B34" s="148">
        <v>0</v>
      </c>
      <c r="C34" s="299" t="s">
        <v>392</v>
      </c>
      <c r="D34" s="149">
        <v>0</v>
      </c>
      <c r="E34" s="149">
        <v>0</v>
      </c>
      <c r="F34" s="149">
        <v>0</v>
      </c>
      <c r="G34" s="149">
        <v>0</v>
      </c>
      <c r="H34" s="149">
        <v>0</v>
      </c>
      <c r="I34" s="267">
        <f t="shared" si="9"/>
        <v>0</v>
      </c>
      <c r="J34" s="268">
        <f>SUM(B34-I34)</f>
        <v>0</v>
      </c>
    </row>
    <row r="35" spans="1:10" ht="15.65" customHeight="1">
      <c r="A35" s="262" t="s">
        <v>418</v>
      </c>
      <c r="B35" s="148">
        <v>0</v>
      </c>
      <c r="C35" s="299" t="s">
        <v>392</v>
      </c>
      <c r="D35" s="149">
        <v>0</v>
      </c>
      <c r="E35" s="149">
        <v>0</v>
      </c>
      <c r="F35" s="149">
        <v>0</v>
      </c>
      <c r="G35" s="149">
        <v>0</v>
      </c>
      <c r="H35" s="149">
        <v>0</v>
      </c>
      <c r="I35" s="267">
        <f t="shared" si="9"/>
        <v>0</v>
      </c>
      <c r="J35" s="268">
        <f>SUM(B35-I35)</f>
        <v>0</v>
      </c>
    </row>
    <row r="36" spans="1:10" ht="15.65" customHeight="1">
      <c r="A36" s="255" t="s">
        <v>15</v>
      </c>
      <c r="B36" s="158">
        <f>SUM(B32:B35)</f>
        <v>0</v>
      </c>
      <c r="C36" s="159"/>
      <c r="D36" s="158">
        <f t="shared" ref="D36:J36" si="10">SUM(D32:D35)</f>
        <v>0</v>
      </c>
      <c r="E36" s="158">
        <f t="shared" si="10"/>
        <v>0</v>
      </c>
      <c r="F36" s="158">
        <f t="shared" si="10"/>
        <v>0</v>
      </c>
      <c r="G36" s="158">
        <f t="shared" si="10"/>
        <v>0</v>
      </c>
      <c r="H36" s="158">
        <f t="shared" si="10"/>
        <v>0</v>
      </c>
      <c r="I36" s="300">
        <f t="shared" si="10"/>
        <v>0</v>
      </c>
      <c r="J36" s="301">
        <f t="shared" si="10"/>
        <v>0</v>
      </c>
    </row>
    <row r="37" spans="1:10" ht="15.65" customHeight="1">
      <c r="A37" s="270" t="s">
        <v>419</v>
      </c>
      <c r="B37" s="239" t="s">
        <v>389</v>
      </c>
      <c r="C37" s="287" t="str">
        <f t="shared" ref="C37:H37" si="11">C31</f>
        <v>AHFP 2026</v>
      </c>
      <c r="D37" s="241" t="str">
        <f t="shared" si="11"/>
        <v>Source 2</v>
      </c>
      <c r="E37" s="241" t="str">
        <f t="shared" si="11"/>
        <v>Source 3</v>
      </c>
      <c r="F37" s="241" t="str">
        <f t="shared" si="11"/>
        <v>Source 4</v>
      </c>
      <c r="G37" s="241" t="str">
        <f t="shared" si="11"/>
        <v>Source 5</v>
      </c>
      <c r="H37" s="241" t="str">
        <f t="shared" si="11"/>
        <v>Source 6</v>
      </c>
      <c r="I37" s="239" t="s">
        <v>386</v>
      </c>
      <c r="J37" s="239" t="s">
        <v>387</v>
      </c>
    </row>
    <row r="38" spans="1:10" ht="15.65" customHeight="1">
      <c r="A38" s="261" t="s">
        <v>420</v>
      </c>
      <c r="B38" s="150">
        <v>0</v>
      </c>
      <c r="C38" s="161" t="s">
        <v>392</v>
      </c>
      <c r="D38" s="151">
        <v>0</v>
      </c>
      <c r="E38" s="151">
        <v>0</v>
      </c>
      <c r="F38" s="151">
        <v>0</v>
      </c>
      <c r="G38" s="151">
        <v>0</v>
      </c>
      <c r="H38" s="151">
        <v>0</v>
      </c>
      <c r="I38" s="135">
        <f>SUM(D38:H38)</f>
        <v>0</v>
      </c>
      <c r="J38" s="136">
        <f t="shared" ref="J38:J54" si="12">SUM(B38-I38)</f>
        <v>0</v>
      </c>
    </row>
    <row r="39" spans="1:10">
      <c r="A39" s="244" t="s">
        <v>421</v>
      </c>
      <c r="B39" s="151">
        <v>0</v>
      </c>
      <c r="C39" s="161" t="s">
        <v>392</v>
      </c>
      <c r="D39" s="152">
        <v>0</v>
      </c>
      <c r="E39" s="152">
        <v>0</v>
      </c>
      <c r="F39" s="152">
        <v>0</v>
      </c>
      <c r="G39" s="152">
        <v>0</v>
      </c>
      <c r="H39" s="152">
        <v>0</v>
      </c>
      <c r="I39" s="135">
        <f t="shared" ref="I39:I54" si="13">SUM(D39:H39)</f>
        <v>0</v>
      </c>
      <c r="J39" s="271">
        <f t="shared" si="12"/>
        <v>0</v>
      </c>
    </row>
    <row r="40" spans="1:10" ht="15.65" customHeight="1">
      <c r="A40" s="244" t="s">
        <v>422</v>
      </c>
      <c r="B40" s="151">
        <v>0</v>
      </c>
      <c r="C40" s="161" t="s">
        <v>392</v>
      </c>
      <c r="D40" s="152">
        <v>0</v>
      </c>
      <c r="E40" s="152">
        <v>0</v>
      </c>
      <c r="F40" s="152">
        <v>0</v>
      </c>
      <c r="G40" s="152">
        <v>0</v>
      </c>
      <c r="H40" s="152">
        <v>0</v>
      </c>
      <c r="I40" s="135">
        <f t="shared" si="13"/>
        <v>0</v>
      </c>
      <c r="J40" s="271">
        <f t="shared" si="12"/>
        <v>0</v>
      </c>
    </row>
    <row r="41" spans="1:10" ht="15.65" customHeight="1">
      <c r="A41" s="244" t="s">
        <v>423</v>
      </c>
      <c r="B41" s="151">
        <v>0</v>
      </c>
      <c r="C41" s="161" t="s">
        <v>392</v>
      </c>
      <c r="D41" s="152">
        <v>0</v>
      </c>
      <c r="E41" s="152">
        <v>0</v>
      </c>
      <c r="F41" s="152">
        <v>0</v>
      </c>
      <c r="G41" s="152">
        <v>0</v>
      </c>
      <c r="H41" s="152">
        <v>0</v>
      </c>
      <c r="I41" s="135">
        <f t="shared" si="13"/>
        <v>0</v>
      </c>
      <c r="J41" s="271">
        <f t="shared" si="12"/>
        <v>0</v>
      </c>
    </row>
    <row r="42" spans="1:10">
      <c r="A42" s="272" t="s">
        <v>424</v>
      </c>
      <c r="B42" s="151">
        <v>0</v>
      </c>
      <c r="C42" s="161" t="s">
        <v>392</v>
      </c>
      <c r="D42" s="152">
        <v>0</v>
      </c>
      <c r="E42" s="152">
        <v>0</v>
      </c>
      <c r="F42" s="152">
        <v>0</v>
      </c>
      <c r="G42" s="152">
        <v>0</v>
      </c>
      <c r="H42" s="152">
        <v>0</v>
      </c>
      <c r="I42" s="135">
        <f t="shared" si="13"/>
        <v>0</v>
      </c>
      <c r="J42" s="271">
        <f t="shared" si="12"/>
        <v>0</v>
      </c>
    </row>
    <row r="43" spans="1:10">
      <c r="A43" s="272" t="s">
        <v>425</v>
      </c>
      <c r="B43" s="145">
        <v>0</v>
      </c>
      <c r="C43" s="161" t="s">
        <v>392</v>
      </c>
      <c r="D43" s="149">
        <v>0</v>
      </c>
      <c r="E43" s="149">
        <v>0</v>
      </c>
      <c r="F43" s="149">
        <v>0</v>
      </c>
      <c r="G43" s="149">
        <v>0</v>
      </c>
      <c r="H43" s="149">
        <v>0</v>
      </c>
      <c r="I43" s="135">
        <f t="shared" si="13"/>
        <v>0</v>
      </c>
      <c r="J43" s="271">
        <f t="shared" si="12"/>
        <v>0</v>
      </c>
    </row>
    <row r="44" spans="1:10" ht="15.65" customHeight="1">
      <c r="A44" s="273" t="s">
        <v>426</v>
      </c>
      <c r="B44" s="145">
        <v>0</v>
      </c>
      <c r="C44" s="161" t="s">
        <v>392</v>
      </c>
      <c r="D44" s="149">
        <v>0</v>
      </c>
      <c r="E44" s="149">
        <v>0</v>
      </c>
      <c r="F44" s="149">
        <v>0</v>
      </c>
      <c r="G44" s="149">
        <v>0</v>
      </c>
      <c r="H44" s="149">
        <v>0</v>
      </c>
      <c r="I44" s="135">
        <f t="shared" si="13"/>
        <v>0</v>
      </c>
      <c r="J44" s="271">
        <f t="shared" si="12"/>
        <v>0</v>
      </c>
    </row>
    <row r="45" spans="1:10">
      <c r="A45" s="273" t="s">
        <v>427</v>
      </c>
      <c r="B45" s="145">
        <v>0</v>
      </c>
      <c r="C45" s="161" t="s">
        <v>392</v>
      </c>
      <c r="D45" s="149">
        <v>0</v>
      </c>
      <c r="E45" s="149">
        <v>0</v>
      </c>
      <c r="F45" s="149">
        <v>0</v>
      </c>
      <c r="G45" s="149">
        <v>0</v>
      </c>
      <c r="H45" s="149">
        <v>0</v>
      </c>
      <c r="I45" s="135">
        <f t="shared" si="13"/>
        <v>0</v>
      </c>
      <c r="J45" s="271">
        <f t="shared" si="12"/>
        <v>0</v>
      </c>
    </row>
    <row r="46" spans="1:10">
      <c r="A46" s="273" t="s">
        <v>428</v>
      </c>
      <c r="B46" s="145">
        <v>0</v>
      </c>
      <c r="C46" s="161" t="s">
        <v>392</v>
      </c>
      <c r="D46" s="149">
        <v>0</v>
      </c>
      <c r="E46" s="149">
        <v>0</v>
      </c>
      <c r="F46" s="149">
        <v>0</v>
      </c>
      <c r="G46" s="149">
        <v>0</v>
      </c>
      <c r="H46" s="149">
        <v>0</v>
      </c>
      <c r="I46" s="135">
        <f t="shared" si="13"/>
        <v>0</v>
      </c>
      <c r="J46" s="271">
        <f t="shared" si="12"/>
        <v>0</v>
      </c>
    </row>
    <row r="47" spans="1:10">
      <c r="A47" s="273" t="s">
        <v>429</v>
      </c>
      <c r="B47" s="145">
        <v>0</v>
      </c>
      <c r="C47" s="161" t="s">
        <v>392</v>
      </c>
      <c r="D47" s="149">
        <v>0</v>
      </c>
      <c r="E47" s="149">
        <v>0</v>
      </c>
      <c r="F47" s="149">
        <v>0</v>
      </c>
      <c r="G47" s="149">
        <v>0</v>
      </c>
      <c r="H47" s="149">
        <v>0</v>
      </c>
      <c r="I47" s="135">
        <f t="shared" si="13"/>
        <v>0</v>
      </c>
      <c r="J47" s="271">
        <f t="shared" si="12"/>
        <v>0</v>
      </c>
    </row>
    <row r="48" spans="1:10" ht="15.65" customHeight="1">
      <c r="A48" s="273" t="s">
        <v>430</v>
      </c>
      <c r="B48" s="145">
        <v>0</v>
      </c>
      <c r="C48" s="161" t="s">
        <v>392</v>
      </c>
      <c r="D48" s="149">
        <v>0</v>
      </c>
      <c r="E48" s="149">
        <v>0</v>
      </c>
      <c r="F48" s="149">
        <v>0</v>
      </c>
      <c r="G48" s="149">
        <v>0</v>
      </c>
      <c r="H48" s="149">
        <v>0</v>
      </c>
      <c r="I48" s="135">
        <f t="shared" si="13"/>
        <v>0</v>
      </c>
      <c r="J48" s="271">
        <f t="shared" si="12"/>
        <v>0</v>
      </c>
    </row>
    <row r="49" spans="1:10" ht="15.65" customHeight="1">
      <c r="A49" s="273" t="s">
        <v>431</v>
      </c>
      <c r="B49" s="145">
        <v>0</v>
      </c>
      <c r="C49" s="161" t="s">
        <v>392</v>
      </c>
      <c r="D49" s="149">
        <v>0</v>
      </c>
      <c r="E49" s="149">
        <v>0</v>
      </c>
      <c r="F49" s="149">
        <v>0</v>
      </c>
      <c r="G49" s="149">
        <v>0</v>
      </c>
      <c r="H49" s="149">
        <v>0</v>
      </c>
      <c r="I49" s="135">
        <f t="shared" si="13"/>
        <v>0</v>
      </c>
      <c r="J49" s="271">
        <f t="shared" si="12"/>
        <v>0</v>
      </c>
    </row>
    <row r="50" spans="1:10" ht="15.65" customHeight="1">
      <c r="A50" s="273" t="s">
        <v>432</v>
      </c>
      <c r="B50" s="145">
        <v>0</v>
      </c>
      <c r="C50" s="161" t="s">
        <v>392</v>
      </c>
      <c r="D50" s="149">
        <v>0</v>
      </c>
      <c r="E50" s="149">
        <v>0</v>
      </c>
      <c r="F50" s="149">
        <v>0</v>
      </c>
      <c r="G50" s="149">
        <v>0</v>
      </c>
      <c r="H50" s="149">
        <v>0</v>
      </c>
      <c r="I50" s="135">
        <f t="shared" si="13"/>
        <v>0</v>
      </c>
      <c r="J50" s="271">
        <f t="shared" si="12"/>
        <v>0</v>
      </c>
    </row>
    <row r="51" spans="1:10">
      <c r="A51" s="273" t="s">
        <v>433</v>
      </c>
      <c r="B51" s="145">
        <v>0</v>
      </c>
      <c r="C51" s="161" t="s">
        <v>392</v>
      </c>
      <c r="D51" s="149">
        <v>0</v>
      </c>
      <c r="E51" s="149">
        <v>0</v>
      </c>
      <c r="F51" s="149">
        <v>0</v>
      </c>
      <c r="G51" s="149">
        <v>0</v>
      </c>
      <c r="H51" s="149">
        <v>0</v>
      </c>
      <c r="I51" s="135">
        <f t="shared" si="13"/>
        <v>0</v>
      </c>
      <c r="J51" s="271">
        <f t="shared" si="12"/>
        <v>0</v>
      </c>
    </row>
    <row r="52" spans="1:10" ht="15.65" customHeight="1">
      <c r="A52" s="273" t="s">
        <v>434</v>
      </c>
      <c r="B52" s="145">
        <v>0</v>
      </c>
      <c r="C52" s="161" t="s">
        <v>392</v>
      </c>
      <c r="D52" s="149">
        <v>0</v>
      </c>
      <c r="E52" s="149">
        <v>0</v>
      </c>
      <c r="F52" s="149">
        <v>0</v>
      </c>
      <c r="G52" s="149">
        <v>0</v>
      </c>
      <c r="H52" s="149">
        <v>0</v>
      </c>
      <c r="I52" s="135">
        <f t="shared" si="13"/>
        <v>0</v>
      </c>
      <c r="J52" s="271">
        <f t="shared" si="12"/>
        <v>0</v>
      </c>
    </row>
    <row r="53" spans="1:10" ht="15.65" customHeight="1">
      <c r="A53" s="273" t="s">
        <v>435</v>
      </c>
      <c r="B53" s="145">
        <v>0</v>
      </c>
      <c r="C53" s="161" t="s">
        <v>392</v>
      </c>
      <c r="D53" s="149">
        <v>0</v>
      </c>
      <c r="E53" s="149">
        <v>0</v>
      </c>
      <c r="F53" s="149">
        <v>0</v>
      </c>
      <c r="G53" s="149">
        <v>0</v>
      </c>
      <c r="H53" s="149">
        <v>0</v>
      </c>
      <c r="I53" s="135">
        <f t="shared" si="13"/>
        <v>0</v>
      </c>
      <c r="J53" s="271">
        <f t="shared" si="12"/>
        <v>0</v>
      </c>
    </row>
    <row r="54" spans="1:10" ht="15.65" customHeight="1">
      <c r="A54" s="273" t="s">
        <v>436</v>
      </c>
      <c r="B54" s="145">
        <v>0</v>
      </c>
      <c r="C54" s="161" t="s">
        <v>392</v>
      </c>
      <c r="D54" s="146">
        <v>0</v>
      </c>
      <c r="E54" s="146">
        <v>0</v>
      </c>
      <c r="F54" s="146">
        <v>0</v>
      </c>
      <c r="G54" s="146">
        <v>0</v>
      </c>
      <c r="H54" s="146">
        <v>0</v>
      </c>
      <c r="I54" s="135">
        <f t="shared" si="13"/>
        <v>0</v>
      </c>
      <c r="J54" s="271">
        <f t="shared" si="12"/>
        <v>0</v>
      </c>
    </row>
    <row r="55" spans="1:10" s="266" customFormat="1" ht="15.65" customHeight="1">
      <c r="A55" s="302" t="s">
        <v>15</v>
      </c>
      <c r="B55" s="138">
        <f>SUM(B38:B54)</f>
        <v>0</v>
      </c>
      <c r="C55" s="138">
        <f>SUM(C38:C54)</f>
        <v>0</v>
      </c>
      <c r="D55" s="303">
        <f>SUM(D38:D54)</f>
        <v>0</v>
      </c>
      <c r="E55" s="303">
        <f t="shared" ref="E55:J55" si="14">SUM(E38:E54)</f>
        <v>0</v>
      </c>
      <c r="F55" s="303">
        <f t="shared" si="14"/>
        <v>0</v>
      </c>
      <c r="G55" s="303">
        <f t="shared" si="14"/>
        <v>0</v>
      </c>
      <c r="H55" s="303">
        <f t="shared" si="14"/>
        <v>0</v>
      </c>
      <c r="I55" s="303">
        <f t="shared" si="14"/>
        <v>0</v>
      </c>
      <c r="J55" s="303">
        <f t="shared" si="14"/>
        <v>0</v>
      </c>
    </row>
    <row r="56" spans="1:10" ht="15.65" customHeight="1">
      <c r="A56" s="275" t="s">
        <v>437</v>
      </c>
      <c r="B56" s="239" t="s">
        <v>389</v>
      </c>
      <c r="C56" s="287" t="str">
        <f>C37</f>
        <v>AHFP 2026</v>
      </c>
      <c r="D56" s="241" t="str">
        <f t="shared" ref="D56:J56" si="15">D37</f>
        <v>Source 2</v>
      </c>
      <c r="E56" s="241" t="str">
        <f t="shared" si="15"/>
        <v>Source 3</v>
      </c>
      <c r="F56" s="241" t="str">
        <f t="shared" si="15"/>
        <v>Source 4</v>
      </c>
      <c r="G56" s="241" t="str">
        <f t="shared" si="15"/>
        <v>Source 5</v>
      </c>
      <c r="H56" s="241" t="str">
        <f>H37</f>
        <v>Source 6</v>
      </c>
      <c r="I56" s="241" t="str">
        <f t="shared" si="15"/>
        <v>Totals</v>
      </c>
      <c r="J56" s="241" t="str">
        <f t="shared" si="15"/>
        <v>Diff.</v>
      </c>
    </row>
    <row r="57" spans="1:10" ht="15.65" customHeight="1">
      <c r="A57" s="272" t="s">
        <v>438</v>
      </c>
      <c r="B57" s="276">
        <v>0</v>
      </c>
      <c r="C57" s="299" t="s">
        <v>392</v>
      </c>
      <c r="D57" s="258">
        <v>0</v>
      </c>
      <c r="E57" s="258">
        <v>0</v>
      </c>
      <c r="F57" s="258">
        <v>0</v>
      </c>
      <c r="G57" s="258">
        <v>0</v>
      </c>
      <c r="H57" s="258">
        <v>0</v>
      </c>
      <c r="I57" s="259">
        <f>SUM(D57:H57)</f>
        <v>0</v>
      </c>
      <c r="J57" s="271">
        <f>SUM(B57-I57)</f>
        <v>0</v>
      </c>
    </row>
    <row r="58" spans="1:10" ht="15.65" customHeight="1">
      <c r="A58" s="272" t="s">
        <v>439</v>
      </c>
      <c r="B58" s="276">
        <v>0</v>
      </c>
      <c r="C58" s="299" t="s">
        <v>392</v>
      </c>
      <c r="D58" s="258">
        <v>0</v>
      </c>
      <c r="E58" s="258">
        <v>0</v>
      </c>
      <c r="F58" s="258">
        <v>0</v>
      </c>
      <c r="G58" s="258">
        <v>0</v>
      </c>
      <c r="H58" s="258">
        <v>0</v>
      </c>
      <c r="I58" s="259">
        <f t="shared" ref="I58:I61" si="16">SUM(D58:H58)</f>
        <v>0</v>
      </c>
      <c r="J58" s="271">
        <f>SUM(B58-I58)</f>
        <v>0</v>
      </c>
    </row>
    <row r="59" spans="1:10" ht="15.65" customHeight="1">
      <c r="A59" s="272" t="s">
        <v>440</v>
      </c>
      <c r="B59" s="276">
        <v>0</v>
      </c>
      <c r="C59" s="299" t="s">
        <v>392</v>
      </c>
      <c r="D59" s="258">
        <v>0</v>
      </c>
      <c r="E59" s="258">
        <v>0</v>
      </c>
      <c r="F59" s="258">
        <v>0</v>
      </c>
      <c r="G59" s="258">
        <v>0</v>
      </c>
      <c r="H59" s="258">
        <v>0</v>
      </c>
      <c r="I59" s="259">
        <f>SUM(D59:H59)</f>
        <v>0</v>
      </c>
      <c r="J59" s="271">
        <f>SUM(B59-I59)</f>
        <v>0</v>
      </c>
    </row>
    <row r="60" spans="1:10" ht="15.65" customHeight="1">
      <c r="A60" s="272" t="s">
        <v>441</v>
      </c>
      <c r="B60" s="276">
        <v>0</v>
      </c>
      <c r="C60" s="299" t="s">
        <v>392</v>
      </c>
      <c r="D60" s="258">
        <v>0</v>
      </c>
      <c r="E60" s="258">
        <v>0</v>
      </c>
      <c r="F60" s="258">
        <v>0</v>
      </c>
      <c r="G60" s="258">
        <v>0</v>
      </c>
      <c r="H60" s="258">
        <v>0</v>
      </c>
      <c r="I60" s="259">
        <f t="shared" si="16"/>
        <v>0</v>
      </c>
      <c r="J60" s="271">
        <f>SUM(B60-I60)</f>
        <v>0</v>
      </c>
    </row>
    <row r="61" spans="1:10" ht="15.65" customHeight="1">
      <c r="A61" s="272" t="s">
        <v>382</v>
      </c>
      <c r="B61" s="276">
        <v>0</v>
      </c>
      <c r="C61" s="299" t="s">
        <v>392</v>
      </c>
      <c r="D61" s="258">
        <v>0</v>
      </c>
      <c r="E61" s="258">
        <v>0</v>
      </c>
      <c r="F61" s="258">
        <v>0</v>
      </c>
      <c r="G61" s="258">
        <v>0</v>
      </c>
      <c r="H61" s="258">
        <v>0</v>
      </c>
      <c r="I61" s="259">
        <f t="shared" si="16"/>
        <v>0</v>
      </c>
      <c r="J61" s="271">
        <f>SUM(B61-I61)</f>
        <v>0</v>
      </c>
    </row>
    <row r="62" spans="1:10" s="266" customFormat="1" ht="15.65" customHeight="1">
      <c r="A62" s="304" t="s">
        <v>15</v>
      </c>
      <c r="B62" s="157">
        <f>SUM(B57:B61)</f>
        <v>0</v>
      </c>
      <c r="C62" s="157">
        <f t="shared" ref="C62:J62" si="17">SUM(C57:C61)</f>
        <v>0</v>
      </c>
      <c r="D62" s="157">
        <f t="shared" si="17"/>
        <v>0</v>
      </c>
      <c r="E62" s="157">
        <f t="shared" si="17"/>
        <v>0</v>
      </c>
      <c r="F62" s="157">
        <f t="shared" si="17"/>
        <v>0</v>
      </c>
      <c r="G62" s="157">
        <f t="shared" si="17"/>
        <v>0</v>
      </c>
      <c r="H62" s="157">
        <f t="shared" si="17"/>
        <v>0</v>
      </c>
      <c r="I62" s="157">
        <f t="shared" si="17"/>
        <v>0</v>
      </c>
      <c r="J62" s="157">
        <f t="shared" si="17"/>
        <v>0</v>
      </c>
    </row>
    <row r="63" spans="1:10" ht="17.5" customHeight="1">
      <c r="A63" s="277" t="s">
        <v>442</v>
      </c>
      <c r="B63" s="239" t="s">
        <v>389</v>
      </c>
      <c r="C63" s="287" t="str">
        <f>C56</f>
        <v>AHFP 2026</v>
      </c>
      <c r="D63" s="241" t="str">
        <f t="shared" ref="D63:J63" si="18">D56</f>
        <v>Source 2</v>
      </c>
      <c r="E63" s="241" t="str">
        <f t="shared" si="18"/>
        <v>Source 3</v>
      </c>
      <c r="F63" s="241" t="str">
        <f t="shared" si="18"/>
        <v>Source 4</v>
      </c>
      <c r="G63" s="241" t="str">
        <f t="shared" si="18"/>
        <v>Source 5</v>
      </c>
      <c r="H63" s="241" t="str">
        <f>H56</f>
        <v>Source 6</v>
      </c>
      <c r="I63" s="241" t="str">
        <f t="shared" si="18"/>
        <v>Totals</v>
      </c>
      <c r="J63" s="241" t="str">
        <f t="shared" si="18"/>
        <v>Diff.</v>
      </c>
    </row>
    <row r="64" spans="1:10" ht="15.65" customHeight="1">
      <c r="A64" s="272" t="s">
        <v>443</v>
      </c>
      <c r="B64" s="145">
        <v>0</v>
      </c>
      <c r="C64" s="162" t="s">
        <v>392</v>
      </c>
      <c r="D64" s="154">
        <v>0</v>
      </c>
      <c r="E64" s="154">
        <v>0</v>
      </c>
      <c r="F64" s="154">
        <v>0</v>
      </c>
      <c r="G64" s="149">
        <v>0</v>
      </c>
      <c r="H64" s="149">
        <v>0</v>
      </c>
      <c r="I64" s="259">
        <f>SUM(D64:H64)</f>
        <v>0</v>
      </c>
      <c r="J64" s="271">
        <f t="shared" ref="J64:J71" si="19">SUM(B64-I64)</f>
        <v>0</v>
      </c>
    </row>
    <row r="65" spans="1:10" ht="15.65" customHeight="1">
      <c r="A65" s="272" t="s">
        <v>444</v>
      </c>
      <c r="B65" s="145">
        <v>0</v>
      </c>
      <c r="C65" s="162" t="s">
        <v>392</v>
      </c>
      <c r="D65" s="154">
        <v>0</v>
      </c>
      <c r="E65" s="154">
        <v>0</v>
      </c>
      <c r="F65" s="154">
        <v>0</v>
      </c>
      <c r="G65" s="149">
        <v>0</v>
      </c>
      <c r="H65" s="149">
        <v>0</v>
      </c>
      <c r="I65" s="259">
        <f t="shared" ref="I65:I70" si="20">SUM(D65:H65)</f>
        <v>0</v>
      </c>
      <c r="J65" s="271">
        <f t="shared" si="19"/>
        <v>0</v>
      </c>
    </row>
    <row r="66" spans="1:10" ht="15.65" customHeight="1">
      <c r="A66" s="272" t="s">
        <v>445</v>
      </c>
      <c r="B66" s="145">
        <v>0</v>
      </c>
      <c r="C66" s="162" t="s">
        <v>392</v>
      </c>
      <c r="D66" s="154">
        <v>0</v>
      </c>
      <c r="E66" s="154">
        <v>0</v>
      </c>
      <c r="F66" s="154">
        <v>0</v>
      </c>
      <c r="G66" s="149">
        <v>0</v>
      </c>
      <c r="H66" s="149">
        <v>0</v>
      </c>
      <c r="I66" s="259">
        <f t="shared" si="20"/>
        <v>0</v>
      </c>
      <c r="J66" s="271">
        <f t="shared" si="19"/>
        <v>0</v>
      </c>
    </row>
    <row r="67" spans="1:10" ht="15.65" customHeight="1">
      <c r="A67" s="272" t="s">
        <v>446</v>
      </c>
      <c r="B67" s="145">
        <v>0</v>
      </c>
      <c r="C67" s="162" t="s">
        <v>392</v>
      </c>
      <c r="D67" s="154">
        <v>0</v>
      </c>
      <c r="E67" s="154">
        <v>0</v>
      </c>
      <c r="F67" s="154">
        <v>0</v>
      </c>
      <c r="G67" s="149">
        <v>0</v>
      </c>
      <c r="H67" s="149">
        <v>0</v>
      </c>
      <c r="I67" s="259">
        <f t="shared" si="20"/>
        <v>0</v>
      </c>
      <c r="J67" s="271">
        <f t="shared" si="19"/>
        <v>0</v>
      </c>
    </row>
    <row r="68" spans="1:10" ht="15.65" customHeight="1">
      <c r="A68" s="272" t="s">
        <v>447</v>
      </c>
      <c r="B68" s="145">
        <v>0</v>
      </c>
      <c r="C68" s="162" t="s">
        <v>392</v>
      </c>
      <c r="D68" s="154">
        <v>0</v>
      </c>
      <c r="E68" s="154">
        <v>0</v>
      </c>
      <c r="F68" s="154">
        <v>0</v>
      </c>
      <c r="G68" s="149">
        <v>0</v>
      </c>
      <c r="H68" s="149">
        <v>0</v>
      </c>
      <c r="I68" s="259">
        <f t="shared" si="20"/>
        <v>0</v>
      </c>
      <c r="J68" s="271">
        <f t="shared" si="19"/>
        <v>0</v>
      </c>
    </row>
    <row r="69" spans="1:10" ht="15.65" customHeight="1">
      <c r="A69" s="278" t="s">
        <v>448</v>
      </c>
      <c r="B69" s="145">
        <v>0</v>
      </c>
      <c r="C69" s="162" t="s">
        <v>392</v>
      </c>
      <c r="D69" s="154">
        <v>0</v>
      </c>
      <c r="E69" s="154">
        <v>0</v>
      </c>
      <c r="F69" s="154">
        <v>0</v>
      </c>
      <c r="G69" s="149">
        <v>0</v>
      </c>
      <c r="H69" s="149">
        <v>0</v>
      </c>
      <c r="I69" s="259">
        <f t="shared" si="20"/>
        <v>0</v>
      </c>
      <c r="J69" s="271">
        <f t="shared" si="19"/>
        <v>0</v>
      </c>
    </row>
    <row r="70" spans="1:10" ht="15.65" customHeight="1">
      <c r="A70" s="278" t="s">
        <v>449</v>
      </c>
      <c r="B70" s="145">
        <v>0</v>
      </c>
      <c r="C70" s="162" t="s">
        <v>392</v>
      </c>
      <c r="D70" s="149">
        <v>0</v>
      </c>
      <c r="E70" s="149">
        <v>0</v>
      </c>
      <c r="F70" s="149">
        <v>0</v>
      </c>
      <c r="G70" s="149">
        <v>0</v>
      </c>
      <c r="H70" s="149">
        <v>0</v>
      </c>
      <c r="I70" s="259">
        <f t="shared" si="20"/>
        <v>0</v>
      </c>
      <c r="J70" s="271">
        <f t="shared" si="19"/>
        <v>0</v>
      </c>
    </row>
    <row r="71" spans="1:10" ht="15.65" customHeight="1">
      <c r="A71" s="246" t="s">
        <v>15</v>
      </c>
      <c r="B71" s="132">
        <f>SUM(B38:B54,B57:B61,B64:B70)</f>
        <v>0</v>
      </c>
      <c r="C71" s="156">
        <f>SUM(C64:C70)</f>
        <v>0</v>
      </c>
      <c r="D71" s="132">
        <f t="shared" ref="D71:I71" si="21">SUM(D38:D54,D57:D61,D64:D70)</f>
        <v>0</v>
      </c>
      <c r="E71" s="132">
        <f t="shared" si="21"/>
        <v>0</v>
      </c>
      <c r="F71" s="132">
        <f t="shared" si="21"/>
        <v>0</v>
      </c>
      <c r="G71" s="132">
        <f t="shared" si="21"/>
        <v>0</v>
      </c>
      <c r="H71" s="132">
        <f t="shared" si="21"/>
        <v>0</v>
      </c>
      <c r="I71" s="132">
        <f t="shared" si="21"/>
        <v>0</v>
      </c>
      <c r="J71" s="305">
        <f t="shared" si="19"/>
        <v>0</v>
      </c>
    </row>
    <row r="72" spans="1:10" ht="15.65" customHeight="1">
      <c r="A72" s="137" t="s">
        <v>450</v>
      </c>
      <c r="B72" s="140">
        <f>SUM(B11,B20,B30,B36,B55,B62,B71)</f>
        <v>0</v>
      </c>
      <c r="C72" s="139">
        <f>SUM(C11,C20,C30,C36,C55,C62,C71)</f>
        <v>0</v>
      </c>
      <c r="D72" s="139">
        <f t="shared" ref="D72:J72" si="22">SUM(D11,D20,D30,D36,D55,D62,D71)</f>
        <v>0</v>
      </c>
      <c r="E72" s="139">
        <f t="shared" si="22"/>
        <v>0</v>
      </c>
      <c r="F72" s="139">
        <f t="shared" si="22"/>
        <v>0</v>
      </c>
      <c r="G72" s="139">
        <f t="shared" si="22"/>
        <v>0</v>
      </c>
      <c r="H72" s="139">
        <f t="shared" si="22"/>
        <v>0</v>
      </c>
      <c r="I72" s="139">
        <f t="shared" si="22"/>
        <v>0</v>
      </c>
      <c r="J72" s="139">
        <f t="shared" si="22"/>
        <v>0</v>
      </c>
    </row>
    <row r="73" spans="1:10" ht="32.5" customHeight="1">
      <c r="A73" s="782" t="s">
        <v>451</v>
      </c>
      <c r="B73" s="783"/>
      <c r="C73" s="783"/>
      <c r="D73" s="783"/>
      <c r="E73" s="783"/>
      <c r="F73" s="783"/>
      <c r="G73" s="783"/>
      <c r="H73" s="783"/>
      <c r="I73" s="783"/>
      <c r="J73" s="783"/>
    </row>
    <row r="74" spans="1:10" ht="15.65" customHeight="1">
      <c r="A74" s="784" t="s">
        <v>452</v>
      </c>
      <c r="B74" s="239" t="s">
        <v>389</v>
      </c>
      <c r="C74" s="287" t="str">
        <f>C63</f>
        <v>AHFP 2026</v>
      </c>
      <c r="D74" s="241" t="str">
        <f t="shared" ref="D74:J74" si="23">D63</f>
        <v>Source 2</v>
      </c>
      <c r="E74" s="241" t="str">
        <f t="shared" si="23"/>
        <v>Source 3</v>
      </c>
      <c r="F74" s="241" t="str">
        <f t="shared" si="23"/>
        <v>Source 4</v>
      </c>
      <c r="G74" s="241" t="str">
        <f t="shared" si="23"/>
        <v>Source 5</v>
      </c>
      <c r="H74" s="241" t="str">
        <f>H63</f>
        <v>Source 6</v>
      </c>
      <c r="I74" s="785" t="str">
        <f t="shared" si="23"/>
        <v>Totals</v>
      </c>
      <c r="J74" s="785" t="str">
        <f t="shared" si="23"/>
        <v>Diff.</v>
      </c>
    </row>
    <row r="75" spans="1:10" ht="15.65" customHeight="1">
      <c r="A75" s="784"/>
      <c r="B75" s="280">
        <f>SUM(B22:B23)</f>
        <v>0</v>
      </c>
      <c r="C75" s="306" t="s">
        <v>392</v>
      </c>
      <c r="D75" s="280">
        <f>SUM(D22:D23)</f>
        <v>0</v>
      </c>
      <c r="E75" s="280">
        <f>SUM(E22:E23)</f>
        <v>0</v>
      </c>
      <c r="F75" s="280">
        <f>SUM(F22:F23)</f>
        <v>0</v>
      </c>
      <c r="G75" s="280">
        <f>SUM(G22:G23)</f>
        <v>0</v>
      </c>
      <c r="H75" s="280">
        <f>SUM(H22:H23)</f>
        <v>0</v>
      </c>
      <c r="I75" s="785"/>
      <c r="J75" s="785"/>
    </row>
    <row r="76" spans="1:10" ht="15.65" customHeight="1">
      <c r="A76" s="244" t="s">
        <v>453</v>
      </c>
      <c r="B76" s="145">
        <v>0</v>
      </c>
      <c r="C76" s="162" t="s">
        <v>392</v>
      </c>
      <c r="D76" s="155">
        <v>0</v>
      </c>
      <c r="E76" s="155">
        <v>0</v>
      </c>
      <c r="F76" s="155">
        <v>0</v>
      </c>
      <c r="G76" s="155">
        <v>0</v>
      </c>
      <c r="H76" s="155">
        <v>0</v>
      </c>
      <c r="I76" s="144">
        <f>SUM(D76:H76)</f>
        <v>0</v>
      </c>
      <c r="J76" s="144">
        <f>SUM(B76-I76)</f>
        <v>0</v>
      </c>
    </row>
    <row r="77" spans="1:10" ht="15.65" customHeight="1">
      <c r="A77" s="244" t="s">
        <v>454</v>
      </c>
      <c r="B77" s="145">
        <v>0</v>
      </c>
      <c r="C77" s="162" t="s">
        <v>392</v>
      </c>
      <c r="D77" s="155">
        <v>0</v>
      </c>
      <c r="E77" s="155">
        <v>0</v>
      </c>
      <c r="F77" s="155">
        <v>0</v>
      </c>
      <c r="G77" s="155">
        <v>0</v>
      </c>
      <c r="H77" s="155">
        <v>0</v>
      </c>
      <c r="I77" s="144">
        <f t="shared" ref="I77:I101" si="24">SUM(D77:H77)</f>
        <v>0</v>
      </c>
      <c r="J77" s="144">
        <f t="shared" ref="J77:J101" si="25">SUM(B77-I77)</f>
        <v>0</v>
      </c>
    </row>
    <row r="78" spans="1:10" ht="15.65" customHeight="1">
      <c r="A78" s="244" t="s">
        <v>455</v>
      </c>
      <c r="B78" s="145">
        <v>0</v>
      </c>
      <c r="C78" s="162" t="s">
        <v>392</v>
      </c>
      <c r="D78" s="155">
        <v>0</v>
      </c>
      <c r="E78" s="155">
        <v>0</v>
      </c>
      <c r="F78" s="155">
        <v>0</v>
      </c>
      <c r="G78" s="155">
        <v>0</v>
      </c>
      <c r="H78" s="155">
        <v>0</v>
      </c>
      <c r="I78" s="144">
        <f t="shared" si="24"/>
        <v>0</v>
      </c>
      <c r="J78" s="144">
        <f t="shared" si="25"/>
        <v>0</v>
      </c>
    </row>
    <row r="79" spans="1:10" ht="15.65" customHeight="1">
      <c r="A79" s="244" t="s">
        <v>456</v>
      </c>
      <c r="B79" s="145">
        <v>0</v>
      </c>
      <c r="C79" s="162" t="s">
        <v>392</v>
      </c>
      <c r="D79" s="155">
        <v>0</v>
      </c>
      <c r="E79" s="155">
        <v>0</v>
      </c>
      <c r="F79" s="155">
        <v>0</v>
      </c>
      <c r="G79" s="155">
        <v>0</v>
      </c>
      <c r="H79" s="155">
        <v>0</v>
      </c>
      <c r="I79" s="144">
        <f t="shared" si="24"/>
        <v>0</v>
      </c>
      <c r="J79" s="144">
        <f t="shared" si="25"/>
        <v>0</v>
      </c>
    </row>
    <row r="80" spans="1:10" ht="15.65" customHeight="1">
      <c r="A80" s="244" t="s">
        <v>457</v>
      </c>
      <c r="B80" s="145">
        <v>0</v>
      </c>
      <c r="C80" s="162" t="s">
        <v>392</v>
      </c>
      <c r="D80" s="155">
        <v>0</v>
      </c>
      <c r="E80" s="155">
        <v>0</v>
      </c>
      <c r="F80" s="155">
        <v>0</v>
      </c>
      <c r="G80" s="155">
        <v>0</v>
      </c>
      <c r="H80" s="155">
        <v>0</v>
      </c>
      <c r="I80" s="144">
        <f t="shared" si="24"/>
        <v>0</v>
      </c>
      <c r="J80" s="144">
        <f t="shared" si="25"/>
        <v>0</v>
      </c>
    </row>
    <row r="81" spans="1:10" ht="15.65" customHeight="1">
      <c r="A81" s="244" t="s">
        <v>458</v>
      </c>
      <c r="B81" s="145">
        <v>0</v>
      </c>
      <c r="C81" s="162" t="s">
        <v>392</v>
      </c>
      <c r="D81" s="155">
        <v>0</v>
      </c>
      <c r="E81" s="155">
        <v>0</v>
      </c>
      <c r="F81" s="155">
        <v>0</v>
      </c>
      <c r="G81" s="155">
        <v>0</v>
      </c>
      <c r="H81" s="155">
        <v>0</v>
      </c>
      <c r="I81" s="144">
        <f t="shared" si="24"/>
        <v>0</v>
      </c>
      <c r="J81" s="144">
        <f t="shared" si="25"/>
        <v>0</v>
      </c>
    </row>
    <row r="82" spans="1:10" ht="15.65" customHeight="1">
      <c r="A82" s="244" t="s">
        <v>459</v>
      </c>
      <c r="B82" s="145">
        <v>0</v>
      </c>
      <c r="C82" s="162" t="s">
        <v>392</v>
      </c>
      <c r="D82" s="155">
        <v>0</v>
      </c>
      <c r="E82" s="155">
        <v>0</v>
      </c>
      <c r="F82" s="155">
        <v>0</v>
      </c>
      <c r="G82" s="155">
        <v>0</v>
      </c>
      <c r="H82" s="155">
        <v>0</v>
      </c>
      <c r="I82" s="144">
        <f t="shared" si="24"/>
        <v>0</v>
      </c>
      <c r="J82" s="144">
        <f t="shared" si="25"/>
        <v>0</v>
      </c>
    </row>
    <row r="83" spans="1:10" ht="15.65" customHeight="1">
      <c r="A83" s="244" t="s">
        <v>460</v>
      </c>
      <c r="B83" s="145">
        <v>0</v>
      </c>
      <c r="C83" s="162" t="s">
        <v>392</v>
      </c>
      <c r="D83" s="155">
        <v>0</v>
      </c>
      <c r="E83" s="155">
        <v>0</v>
      </c>
      <c r="F83" s="155">
        <v>0</v>
      </c>
      <c r="G83" s="155">
        <v>0</v>
      </c>
      <c r="H83" s="155">
        <v>0</v>
      </c>
      <c r="I83" s="144">
        <f t="shared" si="24"/>
        <v>0</v>
      </c>
      <c r="J83" s="144">
        <f t="shared" si="25"/>
        <v>0</v>
      </c>
    </row>
    <row r="84" spans="1:10" ht="15.65" customHeight="1">
      <c r="A84" s="244" t="s">
        <v>461</v>
      </c>
      <c r="B84" s="145">
        <v>0</v>
      </c>
      <c r="C84" s="162" t="s">
        <v>392</v>
      </c>
      <c r="D84" s="155">
        <v>0</v>
      </c>
      <c r="E84" s="155">
        <v>0</v>
      </c>
      <c r="F84" s="155">
        <v>0</v>
      </c>
      <c r="G84" s="155">
        <v>0</v>
      </c>
      <c r="H84" s="155">
        <v>0</v>
      </c>
      <c r="I84" s="144">
        <f t="shared" si="24"/>
        <v>0</v>
      </c>
      <c r="J84" s="144">
        <f t="shared" si="25"/>
        <v>0</v>
      </c>
    </row>
    <row r="85" spans="1:10" ht="15.65" customHeight="1">
      <c r="A85" s="244" t="s">
        <v>462</v>
      </c>
      <c r="B85" s="145">
        <v>0</v>
      </c>
      <c r="C85" s="162" t="s">
        <v>392</v>
      </c>
      <c r="D85" s="155">
        <v>0</v>
      </c>
      <c r="E85" s="155">
        <v>0</v>
      </c>
      <c r="F85" s="155">
        <v>0</v>
      </c>
      <c r="G85" s="155">
        <v>0</v>
      </c>
      <c r="H85" s="155">
        <v>0</v>
      </c>
      <c r="I85" s="144">
        <f t="shared" si="24"/>
        <v>0</v>
      </c>
      <c r="J85" s="144">
        <f t="shared" si="25"/>
        <v>0</v>
      </c>
    </row>
    <row r="86" spans="1:10" ht="15.65" customHeight="1">
      <c r="A86" s="244" t="s">
        <v>463</v>
      </c>
      <c r="B86" s="145">
        <v>0</v>
      </c>
      <c r="C86" s="162" t="s">
        <v>392</v>
      </c>
      <c r="D86" s="155">
        <v>0</v>
      </c>
      <c r="E86" s="155">
        <v>0</v>
      </c>
      <c r="F86" s="155">
        <v>0</v>
      </c>
      <c r="G86" s="155">
        <v>0</v>
      </c>
      <c r="H86" s="155">
        <v>0</v>
      </c>
      <c r="I86" s="144">
        <f t="shared" si="24"/>
        <v>0</v>
      </c>
      <c r="J86" s="144">
        <f t="shared" si="25"/>
        <v>0</v>
      </c>
    </row>
    <row r="87" spans="1:10" ht="15.65" customHeight="1">
      <c r="A87" s="244" t="s">
        <v>464</v>
      </c>
      <c r="B87" s="145">
        <v>0</v>
      </c>
      <c r="C87" s="162" t="s">
        <v>392</v>
      </c>
      <c r="D87" s="155">
        <v>0</v>
      </c>
      <c r="E87" s="155">
        <v>0</v>
      </c>
      <c r="F87" s="155">
        <v>0</v>
      </c>
      <c r="G87" s="155">
        <v>0</v>
      </c>
      <c r="H87" s="155">
        <v>0</v>
      </c>
      <c r="I87" s="144">
        <f t="shared" si="24"/>
        <v>0</v>
      </c>
      <c r="J87" s="144">
        <f t="shared" si="25"/>
        <v>0</v>
      </c>
    </row>
    <row r="88" spans="1:10" ht="15.65" customHeight="1">
      <c r="A88" s="244" t="s">
        <v>465</v>
      </c>
      <c r="B88" s="145">
        <v>0</v>
      </c>
      <c r="C88" s="162" t="s">
        <v>392</v>
      </c>
      <c r="D88" s="155">
        <v>0</v>
      </c>
      <c r="E88" s="155">
        <v>0</v>
      </c>
      <c r="F88" s="155">
        <v>0</v>
      </c>
      <c r="G88" s="155">
        <v>0</v>
      </c>
      <c r="H88" s="155">
        <v>0</v>
      </c>
      <c r="I88" s="144">
        <f t="shared" si="24"/>
        <v>0</v>
      </c>
      <c r="J88" s="144">
        <f t="shared" si="25"/>
        <v>0</v>
      </c>
    </row>
    <row r="89" spans="1:10" ht="15.65" customHeight="1">
      <c r="A89" s="244" t="s">
        <v>466</v>
      </c>
      <c r="B89" s="145">
        <v>0</v>
      </c>
      <c r="C89" s="162" t="s">
        <v>392</v>
      </c>
      <c r="D89" s="155">
        <v>0</v>
      </c>
      <c r="E89" s="155">
        <v>0</v>
      </c>
      <c r="F89" s="155">
        <v>0</v>
      </c>
      <c r="G89" s="155">
        <v>0</v>
      </c>
      <c r="H89" s="155">
        <v>0</v>
      </c>
      <c r="I89" s="144">
        <f t="shared" si="24"/>
        <v>0</v>
      </c>
      <c r="J89" s="144">
        <f t="shared" si="25"/>
        <v>0</v>
      </c>
    </row>
    <row r="90" spans="1:10" s="281" customFormat="1" ht="15.65" customHeight="1">
      <c r="A90" s="244" t="s">
        <v>467</v>
      </c>
      <c r="B90" s="145">
        <v>0</v>
      </c>
      <c r="C90" s="162" t="s">
        <v>392</v>
      </c>
      <c r="D90" s="155">
        <v>0</v>
      </c>
      <c r="E90" s="155">
        <v>0</v>
      </c>
      <c r="F90" s="155">
        <v>0</v>
      </c>
      <c r="G90" s="155">
        <v>0</v>
      </c>
      <c r="H90" s="155">
        <v>0</v>
      </c>
      <c r="I90" s="144">
        <f t="shared" si="24"/>
        <v>0</v>
      </c>
      <c r="J90" s="144">
        <f t="shared" si="25"/>
        <v>0</v>
      </c>
    </row>
    <row r="91" spans="1:10" ht="15.65" customHeight="1">
      <c r="A91" s="244" t="s">
        <v>468</v>
      </c>
      <c r="B91" s="145">
        <v>0</v>
      </c>
      <c r="C91" s="162" t="s">
        <v>392</v>
      </c>
      <c r="D91" s="155">
        <v>0</v>
      </c>
      <c r="E91" s="155">
        <v>0</v>
      </c>
      <c r="F91" s="155">
        <v>0</v>
      </c>
      <c r="G91" s="155">
        <v>0</v>
      </c>
      <c r="H91" s="155">
        <v>0</v>
      </c>
      <c r="I91" s="144">
        <f t="shared" si="24"/>
        <v>0</v>
      </c>
      <c r="J91" s="144">
        <f t="shared" si="25"/>
        <v>0</v>
      </c>
    </row>
    <row r="92" spans="1:10" ht="15.65" customHeight="1">
      <c r="A92" s="244" t="s">
        <v>469</v>
      </c>
      <c r="B92" s="145">
        <v>0</v>
      </c>
      <c r="C92" s="162" t="s">
        <v>392</v>
      </c>
      <c r="D92" s="155">
        <v>0</v>
      </c>
      <c r="E92" s="155">
        <v>0</v>
      </c>
      <c r="F92" s="155">
        <v>0</v>
      </c>
      <c r="G92" s="155">
        <v>0</v>
      </c>
      <c r="H92" s="155">
        <v>0</v>
      </c>
      <c r="I92" s="144">
        <f t="shared" si="24"/>
        <v>0</v>
      </c>
      <c r="J92" s="144">
        <f t="shared" si="25"/>
        <v>0</v>
      </c>
    </row>
    <row r="93" spans="1:10" ht="15.65" customHeight="1">
      <c r="A93" s="244" t="s">
        <v>470</v>
      </c>
      <c r="B93" s="145">
        <v>0</v>
      </c>
      <c r="C93" s="162" t="s">
        <v>392</v>
      </c>
      <c r="D93" s="155">
        <v>0</v>
      </c>
      <c r="E93" s="155">
        <v>0</v>
      </c>
      <c r="F93" s="155">
        <v>0</v>
      </c>
      <c r="G93" s="155">
        <v>0</v>
      </c>
      <c r="H93" s="155">
        <v>0</v>
      </c>
      <c r="I93" s="144">
        <f t="shared" si="24"/>
        <v>0</v>
      </c>
      <c r="J93" s="144">
        <f t="shared" si="25"/>
        <v>0</v>
      </c>
    </row>
    <row r="94" spans="1:10" ht="15.65" customHeight="1">
      <c r="A94" s="282" t="s">
        <v>471</v>
      </c>
      <c r="B94" s="145">
        <v>0</v>
      </c>
      <c r="C94" s="162" t="s">
        <v>392</v>
      </c>
      <c r="D94" s="155">
        <v>0</v>
      </c>
      <c r="E94" s="155">
        <v>0</v>
      </c>
      <c r="F94" s="155">
        <v>0</v>
      </c>
      <c r="G94" s="155">
        <v>0</v>
      </c>
      <c r="H94" s="155">
        <v>0</v>
      </c>
      <c r="I94" s="144">
        <f t="shared" si="24"/>
        <v>0</v>
      </c>
      <c r="J94" s="144">
        <f t="shared" si="25"/>
        <v>0</v>
      </c>
    </row>
    <row r="95" spans="1:10" ht="15.65" customHeight="1">
      <c r="A95" s="282" t="s">
        <v>472</v>
      </c>
      <c r="B95" s="145">
        <v>0</v>
      </c>
      <c r="C95" s="162" t="s">
        <v>392</v>
      </c>
      <c r="D95" s="155">
        <v>0</v>
      </c>
      <c r="E95" s="155">
        <v>0</v>
      </c>
      <c r="F95" s="155">
        <v>0</v>
      </c>
      <c r="G95" s="155">
        <v>0</v>
      </c>
      <c r="H95" s="155">
        <v>0</v>
      </c>
      <c r="I95" s="144">
        <f t="shared" si="24"/>
        <v>0</v>
      </c>
      <c r="J95" s="144">
        <f t="shared" si="25"/>
        <v>0</v>
      </c>
    </row>
    <row r="96" spans="1:10" ht="15.65" customHeight="1">
      <c r="A96" s="282" t="s">
        <v>473</v>
      </c>
      <c r="B96" s="145">
        <v>0</v>
      </c>
      <c r="C96" s="162" t="s">
        <v>392</v>
      </c>
      <c r="D96" s="155">
        <v>0</v>
      </c>
      <c r="E96" s="155">
        <v>0</v>
      </c>
      <c r="F96" s="155">
        <v>0</v>
      </c>
      <c r="G96" s="155">
        <v>0</v>
      </c>
      <c r="H96" s="155">
        <v>0</v>
      </c>
      <c r="I96" s="144">
        <f t="shared" si="24"/>
        <v>0</v>
      </c>
      <c r="J96" s="144">
        <f t="shared" si="25"/>
        <v>0</v>
      </c>
    </row>
    <row r="97" spans="1:10" ht="15.65" customHeight="1">
      <c r="A97" s="282" t="s">
        <v>474</v>
      </c>
      <c r="B97" s="145">
        <v>0</v>
      </c>
      <c r="C97" s="162" t="s">
        <v>392</v>
      </c>
      <c r="D97" s="155">
        <v>0</v>
      </c>
      <c r="E97" s="155">
        <v>0</v>
      </c>
      <c r="F97" s="155">
        <v>0</v>
      </c>
      <c r="G97" s="155">
        <v>0</v>
      </c>
      <c r="H97" s="155">
        <v>0</v>
      </c>
      <c r="I97" s="144">
        <f t="shared" si="24"/>
        <v>0</v>
      </c>
      <c r="J97" s="144">
        <f t="shared" si="25"/>
        <v>0</v>
      </c>
    </row>
    <row r="98" spans="1:10" ht="15.65" customHeight="1">
      <c r="A98" s="282" t="s">
        <v>475</v>
      </c>
      <c r="B98" s="145">
        <v>0</v>
      </c>
      <c r="C98" s="162" t="s">
        <v>392</v>
      </c>
      <c r="D98" s="155">
        <v>0</v>
      </c>
      <c r="E98" s="155">
        <v>0</v>
      </c>
      <c r="F98" s="155">
        <v>0</v>
      </c>
      <c r="G98" s="155">
        <v>0</v>
      </c>
      <c r="H98" s="155">
        <v>0</v>
      </c>
      <c r="I98" s="144">
        <f t="shared" si="24"/>
        <v>0</v>
      </c>
      <c r="J98" s="144">
        <f t="shared" si="25"/>
        <v>0</v>
      </c>
    </row>
    <row r="99" spans="1:10" ht="15.65" customHeight="1">
      <c r="A99" s="282" t="s">
        <v>476</v>
      </c>
      <c r="B99" s="145">
        <v>0</v>
      </c>
      <c r="C99" s="162" t="s">
        <v>392</v>
      </c>
      <c r="D99" s="155">
        <v>0</v>
      </c>
      <c r="E99" s="155">
        <v>0</v>
      </c>
      <c r="F99" s="155">
        <v>0</v>
      </c>
      <c r="G99" s="155">
        <v>0</v>
      </c>
      <c r="H99" s="155">
        <v>0</v>
      </c>
      <c r="I99" s="144">
        <f t="shared" si="24"/>
        <v>0</v>
      </c>
      <c r="J99" s="144">
        <f t="shared" si="25"/>
        <v>0</v>
      </c>
    </row>
    <row r="100" spans="1:10" ht="15.65" customHeight="1">
      <c r="A100" s="283" t="s">
        <v>382</v>
      </c>
      <c r="B100" s="145">
        <v>0</v>
      </c>
      <c r="C100" s="162" t="s">
        <v>392</v>
      </c>
      <c r="D100" s="155">
        <v>0</v>
      </c>
      <c r="E100" s="155">
        <v>0</v>
      </c>
      <c r="F100" s="155">
        <v>0</v>
      </c>
      <c r="G100" s="155">
        <v>0</v>
      </c>
      <c r="H100" s="155">
        <v>0</v>
      </c>
      <c r="I100" s="144">
        <f t="shared" si="24"/>
        <v>0</v>
      </c>
      <c r="J100" s="144">
        <f t="shared" si="25"/>
        <v>0</v>
      </c>
    </row>
    <row r="101" spans="1:10" ht="15.65" customHeight="1">
      <c r="A101" s="283" t="s">
        <v>382</v>
      </c>
      <c r="B101" s="155">
        <v>0</v>
      </c>
      <c r="C101" s="162" t="s">
        <v>392</v>
      </c>
      <c r="D101" s="155">
        <v>0</v>
      </c>
      <c r="E101" s="155">
        <v>0</v>
      </c>
      <c r="F101" s="155">
        <v>0</v>
      </c>
      <c r="G101" s="155">
        <v>0</v>
      </c>
      <c r="H101" s="155">
        <v>0</v>
      </c>
      <c r="I101" s="144">
        <f t="shared" si="24"/>
        <v>0</v>
      </c>
      <c r="J101" s="144">
        <f t="shared" si="25"/>
        <v>0</v>
      </c>
    </row>
    <row r="102" spans="1:10" ht="15.65" customHeight="1">
      <c r="A102" s="284" t="s">
        <v>15</v>
      </c>
      <c r="B102" s="141">
        <f>SUM(B76:B101)</f>
        <v>0</v>
      </c>
      <c r="C102" s="163">
        <v>0</v>
      </c>
      <c r="D102" s="142">
        <f t="shared" ref="D102:J102" si="26">SUM(D76:D101)</f>
        <v>0</v>
      </c>
      <c r="E102" s="142">
        <f t="shared" si="26"/>
        <v>0</v>
      </c>
      <c r="F102" s="142">
        <f t="shared" si="26"/>
        <v>0</v>
      </c>
      <c r="G102" s="142">
        <f t="shared" si="26"/>
        <v>0</v>
      </c>
      <c r="H102" s="142">
        <f t="shared" si="26"/>
        <v>0</v>
      </c>
      <c r="I102" s="143">
        <f>SUM(I76:I101)</f>
        <v>0</v>
      </c>
      <c r="J102" s="143">
        <f t="shared" si="26"/>
        <v>0</v>
      </c>
    </row>
  </sheetData>
  <sheetProtection selectLockedCells="1"/>
  <mergeCells count="14">
    <mergeCell ref="L8:M8"/>
    <mergeCell ref="L9:M9"/>
    <mergeCell ref="L10:M10"/>
    <mergeCell ref="A73:J73"/>
    <mergeCell ref="A74:A75"/>
    <mergeCell ref="I74:I75"/>
    <mergeCell ref="J74:J75"/>
    <mergeCell ref="I7:I8"/>
    <mergeCell ref="J7:J8"/>
    <mergeCell ref="A2:J2"/>
    <mergeCell ref="A3:J3"/>
    <mergeCell ref="A4:J4"/>
    <mergeCell ref="A5:J5"/>
    <mergeCell ref="A6:J6"/>
  </mergeCells>
  <printOptions horizontalCentered="1" verticalCentered="1"/>
  <pageMargins left="0.7" right="0.7" top="0.75" bottom="0.75" header="0.3" footer="0.3"/>
  <pageSetup scale="37" orientation="portrait" r:id="rId1"/>
  <headerFooter>
    <oddFooter>&amp;A</oddFooter>
  </headerFooter>
  <ignoredErrors>
    <ignoredError sqref="D55 E55:J55 C11:H12 B9" unlockedFormula="1"/>
    <ignoredError sqref="I20 C71" formula="1"/>
    <ignoredError sqref="D75:H75" formulaRange="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16936-95F8-4785-BBEE-865FAD7F7134}">
  <sheetPr>
    <tabColor rgb="FFFFFF00"/>
  </sheetPr>
  <dimension ref="A1:N105"/>
  <sheetViews>
    <sheetView showGridLines="0" zoomScaleNormal="100" workbookViewId="0"/>
  </sheetViews>
  <sheetFormatPr defaultRowHeight="14.5"/>
  <cols>
    <col min="1" max="1" width="51.7265625" customWidth="1"/>
    <col min="2" max="2" width="16.453125" customWidth="1"/>
    <col min="3" max="3" width="24.7265625" customWidth="1"/>
    <col min="4" max="10" width="15.7265625" customWidth="1"/>
    <col min="13" max="13" width="14.81640625" customWidth="1"/>
    <col min="14" max="14" width="11.26953125" customWidth="1"/>
  </cols>
  <sheetData>
    <row r="1" spans="1:14" ht="86" customHeight="1"/>
    <row r="2" spans="1:14" ht="25.9" customHeight="1">
      <c r="A2" s="670" t="s">
        <v>53</v>
      </c>
      <c r="B2" s="670"/>
      <c r="C2" s="670"/>
      <c r="D2" s="670"/>
      <c r="E2" s="670"/>
      <c r="F2" s="670"/>
      <c r="G2" s="670"/>
      <c r="H2" s="670"/>
      <c r="I2" s="670"/>
      <c r="J2" s="670"/>
    </row>
    <row r="3" spans="1:14" ht="21" customHeight="1">
      <c r="A3" s="775" t="s">
        <v>477</v>
      </c>
      <c r="B3" s="775"/>
      <c r="C3" s="775"/>
      <c r="D3" s="775"/>
      <c r="E3" s="775"/>
      <c r="F3" s="775"/>
      <c r="G3" s="775"/>
      <c r="H3" s="775"/>
      <c r="I3" s="775"/>
      <c r="J3" s="775"/>
    </row>
    <row r="4" spans="1:14" ht="25.9" customHeight="1">
      <c r="A4" s="670">
        <f>'Applicant-4 (Pre-App Pg 1)'!D12</f>
        <v>0</v>
      </c>
      <c r="B4" s="670"/>
      <c r="C4" s="670"/>
      <c r="D4" s="670"/>
      <c r="E4" s="670"/>
      <c r="F4" s="670"/>
      <c r="G4" s="670"/>
      <c r="H4" s="670"/>
      <c r="I4" s="670"/>
      <c r="J4" s="670"/>
    </row>
    <row r="5" spans="1:14" ht="26.5" customHeight="1">
      <c r="A5" s="670" t="str">
        <f>'Perm Gap Budget 1'!B11</f>
        <v>TYPE PROJECT NAME HERE</v>
      </c>
      <c r="B5" s="670"/>
      <c r="C5" s="670"/>
      <c r="D5" s="670"/>
      <c r="E5" s="670"/>
      <c r="F5" s="670"/>
      <c r="G5" s="670"/>
      <c r="H5" s="670"/>
      <c r="I5" s="670"/>
      <c r="J5" s="670"/>
    </row>
    <row r="6" spans="1:14" ht="33.65" customHeight="1">
      <c r="A6" s="236" t="s">
        <v>385</v>
      </c>
      <c r="B6" s="237">
        <f>'Perm Gap Budget 1'!D19</f>
        <v>0</v>
      </c>
      <c r="C6" s="238">
        <f>'Perm Gap Budget 1'!D21</f>
        <v>0</v>
      </c>
      <c r="D6" s="238">
        <f>'Perm Gap Budget 1'!D22</f>
        <v>0</v>
      </c>
      <c r="E6" s="238">
        <f>'Perm Gap Budget 1'!D23</f>
        <v>0</v>
      </c>
      <c r="F6" s="238">
        <f>'Perm Gap Budget 1'!D24</f>
        <v>0</v>
      </c>
      <c r="G6" s="238">
        <f>'Perm Gap Budget 1'!D25</f>
        <v>0</v>
      </c>
      <c r="H6" s="238">
        <f>'Perm Gap Budget 1'!D26</f>
        <v>0</v>
      </c>
      <c r="I6" s="786" t="s">
        <v>386</v>
      </c>
      <c r="J6" s="786" t="s">
        <v>387</v>
      </c>
    </row>
    <row r="7" spans="1:14" ht="15.65" customHeight="1">
      <c r="A7" s="240" t="s">
        <v>388</v>
      </c>
      <c r="B7" s="239" t="s">
        <v>389</v>
      </c>
      <c r="C7" s="241" t="str">
        <f>'Perm Gap Budget 1'!B21</f>
        <v>AHFP 2026</v>
      </c>
      <c r="D7" s="241" t="str">
        <f>'Perm Gap Budget 1'!B22</f>
        <v>Source 2</v>
      </c>
      <c r="E7" s="241" t="str">
        <f>'Perm Gap Budget 1'!B23</f>
        <v>Source 3</v>
      </c>
      <c r="F7" s="242" t="str">
        <f>'Perm Gap Budget 1'!B24</f>
        <v>Source 4</v>
      </c>
      <c r="G7" s="242" t="str">
        <f>'Perm Gap Budget 1'!B25</f>
        <v>Source 5</v>
      </c>
      <c r="H7" s="242" t="str">
        <f>'Perm Gap Budget 1'!B26</f>
        <v>Source 6</v>
      </c>
      <c r="I7" s="786"/>
      <c r="J7" s="786"/>
      <c r="L7" s="779" t="s">
        <v>390</v>
      </c>
      <c r="M7" s="779"/>
      <c r="N7" s="243">
        <f>SUM(B19,B29)</f>
        <v>0</v>
      </c>
    </row>
    <row r="8" spans="1:14">
      <c r="A8" s="244" t="s">
        <v>391</v>
      </c>
      <c r="B8" s="145">
        <v>0</v>
      </c>
      <c r="C8" s="146">
        <v>0</v>
      </c>
      <c r="D8" s="146">
        <v>0</v>
      </c>
      <c r="E8" s="146">
        <v>0</v>
      </c>
      <c r="F8" s="146">
        <v>0</v>
      </c>
      <c r="G8" s="146">
        <v>0</v>
      </c>
      <c r="H8" s="146">
        <v>0</v>
      </c>
      <c r="I8" s="245">
        <f>SUM(C8:H8)</f>
        <v>0</v>
      </c>
      <c r="J8" s="245">
        <f>SUM(B8-I8)</f>
        <v>0</v>
      </c>
      <c r="L8" s="779" t="s">
        <v>393</v>
      </c>
      <c r="M8" s="779"/>
      <c r="N8" s="243">
        <f>SUM(B35,B54,B61,B70,B10)</f>
        <v>0</v>
      </c>
    </row>
    <row r="9" spans="1:14">
      <c r="A9" s="244" t="s">
        <v>388</v>
      </c>
      <c r="B9" s="145">
        <v>0</v>
      </c>
      <c r="C9" s="146">
        <v>0</v>
      </c>
      <c r="D9" s="146">
        <v>0</v>
      </c>
      <c r="E9" s="146">
        <v>0</v>
      </c>
      <c r="F9" s="146">
        <v>0</v>
      </c>
      <c r="G9" s="146">
        <v>0</v>
      </c>
      <c r="H9" s="146">
        <v>0</v>
      </c>
      <c r="I9" s="245">
        <f>SUM(C9:H9)</f>
        <v>0</v>
      </c>
      <c r="J9" s="245">
        <f>SUM(B9-I9)</f>
        <v>0</v>
      </c>
      <c r="L9" s="779" t="s">
        <v>394</v>
      </c>
      <c r="M9" s="779"/>
      <c r="N9" s="243">
        <f>SUM(N7:N8)</f>
        <v>0</v>
      </c>
    </row>
    <row r="10" spans="1:14">
      <c r="A10" s="246" t="s">
        <v>15</v>
      </c>
      <c r="B10" s="132">
        <f t="shared" ref="B10:H10" si="0">SUM(B8:B9)</f>
        <v>0</v>
      </c>
      <c r="C10" s="247">
        <f t="shared" si="0"/>
        <v>0</v>
      </c>
      <c r="D10" s="247">
        <f t="shared" si="0"/>
        <v>0</v>
      </c>
      <c r="E10" s="247">
        <f t="shared" si="0"/>
        <v>0</v>
      </c>
      <c r="F10" s="247">
        <f t="shared" si="0"/>
        <v>0</v>
      </c>
      <c r="G10" s="247">
        <f t="shared" si="0"/>
        <v>0</v>
      </c>
      <c r="H10" s="247">
        <f t="shared" si="0"/>
        <v>0</v>
      </c>
      <c r="I10" s="248">
        <f>SUM(C10:H10)</f>
        <v>0</v>
      </c>
      <c r="J10" s="248">
        <f>SUM(J8:J9)</f>
        <v>0</v>
      </c>
    </row>
    <row r="11" spans="1:14">
      <c r="A11" s="249" t="s">
        <v>395</v>
      </c>
      <c r="B11" s="239" t="s">
        <v>389</v>
      </c>
      <c r="C11" s="241" t="str">
        <f t="shared" ref="C11:H11" si="1">C7</f>
        <v>AHFP 2026</v>
      </c>
      <c r="D11" s="241" t="str">
        <f t="shared" si="1"/>
        <v>Source 2</v>
      </c>
      <c r="E11" s="241" t="str">
        <f t="shared" si="1"/>
        <v>Source 3</v>
      </c>
      <c r="F11" s="241" t="str">
        <f t="shared" si="1"/>
        <v>Source 4</v>
      </c>
      <c r="G11" s="241" t="str">
        <f t="shared" si="1"/>
        <v>Source 5</v>
      </c>
      <c r="H11" s="241" t="str">
        <f t="shared" si="1"/>
        <v>Source 6</v>
      </c>
      <c r="I11" s="250" t="s">
        <v>386</v>
      </c>
      <c r="J11" s="251" t="s">
        <v>387</v>
      </c>
    </row>
    <row r="12" spans="1:14">
      <c r="A12" s="244" t="s">
        <v>397</v>
      </c>
      <c r="B12" s="147">
        <v>0</v>
      </c>
      <c r="C12" s="146">
        <v>0</v>
      </c>
      <c r="D12" s="146">
        <v>0</v>
      </c>
      <c r="E12" s="146">
        <v>0</v>
      </c>
      <c r="F12" s="146">
        <v>0</v>
      </c>
      <c r="G12" s="146">
        <v>0</v>
      </c>
      <c r="H12" s="146">
        <v>0</v>
      </c>
      <c r="I12" s="245">
        <f>SUM(C12:H12)</f>
        <v>0</v>
      </c>
      <c r="J12" s="252">
        <f>SUM(B12-I12)</f>
        <v>0</v>
      </c>
    </row>
    <row r="13" spans="1:14">
      <c r="A13" s="244" t="s">
        <v>399</v>
      </c>
      <c r="B13" s="147">
        <v>0</v>
      </c>
      <c r="C13" s="146">
        <v>0</v>
      </c>
      <c r="D13" s="146">
        <v>0</v>
      </c>
      <c r="E13" s="146">
        <v>0</v>
      </c>
      <c r="F13" s="146">
        <v>0</v>
      </c>
      <c r="G13" s="146">
        <v>0</v>
      </c>
      <c r="H13" s="146">
        <v>0</v>
      </c>
      <c r="I13" s="245">
        <f t="shared" ref="I13:I18" si="2">SUM(C13:H13)</f>
        <v>0</v>
      </c>
      <c r="J13" s="252">
        <f t="shared" ref="J13:J18" si="3">SUM(B13-I13)</f>
        <v>0</v>
      </c>
    </row>
    <row r="14" spans="1:14">
      <c r="A14" s="244" t="s">
        <v>401</v>
      </c>
      <c r="B14" s="147">
        <v>0</v>
      </c>
      <c r="C14" s="146">
        <v>0</v>
      </c>
      <c r="D14" s="146">
        <v>0</v>
      </c>
      <c r="E14" s="146">
        <v>0</v>
      </c>
      <c r="F14" s="146">
        <v>0</v>
      </c>
      <c r="G14" s="146">
        <v>0</v>
      </c>
      <c r="H14" s="146">
        <v>0</v>
      </c>
      <c r="I14" s="245">
        <f t="shared" si="2"/>
        <v>0</v>
      </c>
      <c r="J14" s="252">
        <f t="shared" si="3"/>
        <v>0</v>
      </c>
    </row>
    <row r="15" spans="1:14">
      <c r="A15" s="244" t="s">
        <v>402</v>
      </c>
      <c r="B15" s="147">
        <v>0</v>
      </c>
      <c r="C15" s="146">
        <v>0</v>
      </c>
      <c r="D15" s="146">
        <v>0</v>
      </c>
      <c r="E15" s="146">
        <v>0</v>
      </c>
      <c r="F15" s="146">
        <v>0</v>
      </c>
      <c r="G15" s="146">
        <v>0</v>
      </c>
      <c r="H15" s="146">
        <v>0</v>
      </c>
      <c r="I15" s="245">
        <f t="shared" si="2"/>
        <v>0</v>
      </c>
      <c r="J15" s="252">
        <f t="shared" si="3"/>
        <v>0</v>
      </c>
    </row>
    <row r="16" spans="1:14">
      <c r="A16" s="244" t="s">
        <v>403</v>
      </c>
      <c r="B16" s="147">
        <v>0</v>
      </c>
      <c r="C16" s="146">
        <v>0</v>
      </c>
      <c r="D16" s="146">
        <v>0</v>
      </c>
      <c r="E16" s="146">
        <v>0</v>
      </c>
      <c r="F16" s="146">
        <v>0</v>
      </c>
      <c r="G16" s="146">
        <v>0</v>
      </c>
      <c r="H16" s="146">
        <v>0</v>
      </c>
      <c r="I16" s="245">
        <f t="shared" si="2"/>
        <v>0</v>
      </c>
      <c r="J16" s="253">
        <f t="shared" si="3"/>
        <v>0</v>
      </c>
    </row>
    <row r="17" spans="1:10">
      <c r="A17" s="244" t="s">
        <v>404</v>
      </c>
      <c r="B17" s="147">
        <v>0</v>
      </c>
      <c r="C17" s="146">
        <v>0</v>
      </c>
      <c r="D17" s="146">
        <v>0</v>
      </c>
      <c r="E17" s="146">
        <v>0</v>
      </c>
      <c r="F17" s="146">
        <v>0</v>
      </c>
      <c r="G17" s="146">
        <v>0</v>
      </c>
      <c r="H17" s="146">
        <v>0</v>
      </c>
      <c r="I17" s="245">
        <f t="shared" si="2"/>
        <v>0</v>
      </c>
      <c r="J17" s="253">
        <f t="shared" si="3"/>
        <v>0</v>
      </c>
    </row>
    <row r="18" spans="1:10">
      <c r="A18" s="254" t="s">
        <v>405</v>
      </c>
      <c r="B18" s="147">
        <v>0</v>
      </c>
      <c r="C18" s="146">
        <v>0</v>
      </c>
      <c r="D18" s="146">
        <v>0</v>
      </c>
      <c r="E18" s="146">
        <v>0</v>
      </c>
      <c r="F18" s="146">
        <v>0</v>
      </c>
      <c r="G18" s="146">
        <v>0</v>
      </c>
      <c r="H18" s="146">
        <v>0</v>
      </c>
      <c r="I18" s="245">
        <f t="shared" si="2"/>
        <v>0</v>
      </c>
      <c r="J18" s="253">
        <f t="shared" si="3"/>
        <v>0</v>
      </c>
    </row>
    <row r="19" spans="1:10">
      <c r="A19" s="255" t="s">
        <v>15</v>
      </c>
      <c r="B19" s="256">
        <f t="shared" ref="B19:H19" si="4">SUM(B12:B18)</f>
        <v>0</v>
      </c>
      <c r="C19" s="256">
        <f t="shared" si="4"/>
        <v>0</v>
      </c>
      <c r="D19" s="256">
        <f t="shared" si="4"/>
        <v>0</v>
      </c>
      <c r="E19" s="256">
        <f t="shared" si="4"/>
        <v>0</v>
      </c>
      <c r="F19" s="256">
        <f t="shared" si="4"/>
        <v>0</v>
      </c>
      <c r="G19" s="256">
        <f t="shared" si="4"/>
        <v>0</v>
      </c>
      <c r="H19" s="256">
        <f t="shared" si="4"/>
        <v>0</v>
      </c>
      <c r="I19" s="247">
        <f>SUM(C19:H19)</f>
        <v>0</v>
      </c>
      <c r="J19" s="256">
        <f>SUM(B19-I19)</f>
        <v>0</v>
      </c>
    </row>
    <row r="20" spans="1:10">
      <c r="A20" s="249" t="s">
        <v>406</v>
      </c>
      <c r="B20" s="239" t="s">
        <v>389</v>
      </c>
      <c r="C20" s="241" t="str">
        <f t="shared" ref="C20:H20" si="5">C11</f>
        <v>AHFP 2026</v>
      </c>
      <c r="D20" s="241" t="str">
        <f t="shared" si="5"/>
        <v>Source 2</v>
      </c>
      <c r="E20" s="241" t="str">
        <f t="shared" si="5"/>
        <v>Source 3</v>
      </c>
      <c r="F20" s="241" t="str">
        <f t="shared" si="5"/>
        <v>Source 4</v>
      </c>
      <c r="G20" s="241" t="str">
        <f t="shared" si="5"/>
        <v>Source 5</v>
      </c>
      <c r="H20" s="241" t="str">
        <f t="shared" si="5"/>
        <v>Source 6</v>
      </c>
      <c r="I20" s="239" t="s">
        <v>386</v>
      </c>
      <c r="J20" s="239" t="s">
        <v>387</v>
      </c>
    </row>
    <row r="21" spans="1:10">
      <c r="A21" s="257" t="s">
        <v>407</v>
      </c>
      <c r="B21" s="148">
        <v>0</v>
      </c>
      <c r="C21" s="149">
        <v>0</v>
      </c>
      <c r="D21" s="149">
        <v>0</v>
      </c>
      <c r="E21" s="149">
        <v>0</v>
      </c>
      <c r="F21" s="149">
        <v>0</v>
      </c>
      <c r="G21" s="149">
        <v>0</v>
      </c>
      <c r="H21" s="149">
        <v>0</v>
      </c>
      <c r="I21" s="259">
        <f>SUM(C21:H21)</f>
        <v>0</v>
      </c>
      <c r="J21" s="260">
        <f>SUM(B21-I21)</f>
        <v>0</v>
      </c>
    </row>
    <row r="22" spans="1:10">
      <c r="A22" s="257" t="s">
        <v>408</v>
      </c>
      <c r="B22" s="148">
        <v>0</v>
      </c>
      <c r="C22" s="149">
        <v>0</v>
      </c>
      <c r="D22" s="149">
        <v>0</v>
      </c>
      <c r="E22" s="149">
        <v>0</v>
      </c>
      <c r="F22" s="149">
        <v>0</v>
      </c>
      <c r="G22" s="149">
        <v>0</v>
      </c>
      <c r="H22" s="149">
        <v>0</v>
      </c>
      <c r="I22" s="259">
        <f t="shared" ref="I22:I28" si="6">SUM(C22:H22)</f>
        <v>0</v>
      </c>
      <c r="J22" s="260">
        <f t="shared" ref="J22:J28" si="7">SUM(B22-I22)</f>
        <v>0</v>
      </c>
    </row>
    <row r="23" spans="1:10" ht="15.65" customHeight="1">
      <c r="A23" s="261" t="s">
        <v>409</v>
      </c>
      <c r="B23" s="148">
        <v>0</v>
      </c>
      <c r="C23" s="149">
        <v>0</v>
      </c>
      <c r="D23" s="149">
        <v>0</v>
      </c>
      <c r="E23" s="149">
        <v>0</v>
      </c>
      <c r="F23" s="149">
        <v>0</v>
      </c>
      <c r="G23" s="149">
        <v>0</v>
      </c>
      <c r="H23" s="149">
        <v>0</v>
      </c>
      <c r="I23" s="259">
        <f t="shared" si="6"/>
        <v>0</v>
      </c>
      <c r="J23" s="260">
        <f t="shared" si="7"/>
        <v>0</v>
      </c>
    </row>
    <row r="24" spans="1:10">
      <c r="A24" s="261" t="s">
        <v>410</v>
      </c>
      <c r="B24" s="148">
        <v>0</v>
      </c>
      <c r="C24" s="149">
        <v>0</v>
      </c>
      <c r="D24" s="149">
        <v>0</v>
      </c>
      <c r="E24" s="149">
        <v>0</v>
      </c>
      <c r="F24" s="149">
        <v>0</v>
      </c>
      <c r="G24" s="149">
        <v>0</v>
      </c>
      <c r="H24" s="149">
        <v>0</v>
      </c>
      <c r="I24" s="259">
        <f t="shared" si="6"/>
        <v>0</v>
      </c>
      <c r="J24" s="260">
        <f t="shared" si="7"/>
        <v>0</v>
      </c>
    </row>
    <row r="25" spans="1:10">
      <c r="A25" s="262" t="s">
        <v>411</v>
      </c>
      <c r="B25" s="148">
        <v>0</v>
      </c>
      <c r="C25" s="149">
        <v>0</v>
      </c>
      <c r="D25" s="149">
        <v>0</v>
      </c>
      <c r="E25" s="149">
        <v>0</v>
      </c>
      <c r="F25" s="149">
        <v>0</v>
      </c>
      <c r="G25" s="149">
        <v>0</v>
      </c>
      <c r="H25" s="149">
        <v>0</v>
      </c>
      <c r="I25" s="259">
        <f t="shared" si="6"/>
        <v>0</v>
      </c>
      <c r="J25" s="260">
        <f t="shared" si="7"/>
        <v>0</v>
      </c>
    </row>
    <row r="26" spans="1:10">
      <c r="A26" s="262" t="s">
        <v>412</v>
      </c>
      <c r="B26" s="148">
        <v>0</v>
      </c>
      <c r="C26" s="149">
        <v>0</v>
      </c>
      <c r="D26" s="149">
        <v>0</v>
      </c>
      <c r="E26" s="149">
        <v>0</v>
      </c>
      <c r="F26" s="149">
        <v>0</v>
      </c>
      <c r="G26" s="149">
        <v>0</v>
      </c>
      <c r="H26" s="149">
        <v>0</v>
      </c>
      <c r="I26" s="259">
        <f t="shared" si="6"/>
        <v>0</v>
      </c>
      <c r="J26" s="260">
        <f t="shared" si="7"/>
        <v>0</v>
      </c>
    </row>
    <row r="27" spans="1:10" ht="15.65" customHeight="1">
      <c r="A27" s="262" t="s">
        <v>478</v>
      </c>
      <c r="B27" s="148">
        <v>0</v>
      </c>
      <c r="C27" s="149">
        <v>0</v>
      </c>
      <c r="D27" s="149">
        <v>0</v>
      </c>
      <c r="E27" s="149">
        <v>0</v>
      </c>
      <c r="F27" s="149">
        <v>0</v>
      </c>
      <c r="G27" s="149">
        <v>0</v>
      </c>
      <c r="H27" s="149">
        <v>0</v>
      </c>
      <c r="I27" s="259">
        <f t="shared" si="6"/>
        <v>0</v>
      </c>
      <c r="J27" s="260">
        <f t="shared" si="7"/>
        <v>0</v>
      </c>
    </row>
    <row r="28" spans="1:10">
      <c r="A28" s="262" t="s">
        <v>414</v>
      </c>
      <c r="B28" s="148">
        <v>0</v>
      </c>
      <c r="C28" s="149">
        <v>0</v>
      </c>
      <c r="D28" s="149">
        <v>0</v>
      </c>
      <c r="E28" s="149">
        <v>0</v>
      </c>
      <c r="F28" s="149">
        <v>0</v>
      </c>
      <c r="G28" s="149">
        <v>0</v>
      </c>
      <c r="H28" s="149">
        <v>0</v>
      </c>
      <c r="I28" s="259">
        <f t="shared" si="6"/>
        <v>0</v>
      </c>
      <c r="J28" s="260">
        <f t="shared" si="7"/>
        <v>0</v>
      </c>
    </row>
    <row r="29" spans="1:10" s="266" customFormat="1" ht="15.65" customHeight="1">
      <c r="A29" s="263" t="s">
        <v>15</v>
      </c>
      <c r="B29" s="133">
        <f t="shared" ref="B29:H29" si="8">SUM(B21:B28)</f>
        <v>0</v>
      </c>
      <c r="C29" s="133">
        <f t="shared" si="8"/>
        <v>0</v>
      </c>
      <c r="D29" s="133">
        <f t="shared" si="8"/>
        <v>0</v>
      </c>
      <c r="E29" s="133">
        <f t="shared" si="8"/>
        <v>0</v>
      </c>
      <c r="F29" s="133">
        <f t="shared" si="8"/>
        <v>0</v>
      </c>
      <c r="G29" s="133">
        <f t="shared" si="8"/>
        <v>0</v>
      </c>
      <c r="H29" s="133">
        <f t="shared" si="8"/>
        <v>0</v>
      </c>
      <c r="I29" s="264">
        <f>SUM(C29:H29)</f>
        <v>0</v>
      </c>
      <c r="J29" s="265">
        <f>SUM(B29-I29)</f>
        <v>0</v>
      </c>
    </row>
    <row r="30" spans="1:10" ht="15.65" customHeight="1">
      <c r="A30" s="240" t="s">
        <v>415</v>
      </c>
      <c r="B30" s="239" t="s">
        <v>389</v>
      </c>
      <c r="C30" s="241" t="str">
        <f t="shared" ref="C30:H30" si="9">C20</f>
        <v>AHFP 2026</v>
      </c>
      <c r="D30" s="241" t="str">
        <f t="shared" si="9"/>
        <v>Source 2</v>
      </c>
      <c r="E30" s="241" t="str">
        <f t="shared" si="9"/>
        <v>Source 3</v>
      </c>
      <c r="F30" s="241" t="str">
        <f t="shared" si="9"/>
        <v>Source 4</v>
      </c>
      <c r="G30" s="241" t="str">
        <f t="shared" si="9"/>
        <v>Source 5</v>
      </c>
      <c r="H30" s="241" t="str">
        <f t="shared" si="9"/>
        <v>Source 6</v>
      </c>
      <c r="I30" s="239" t="s">
        <v>386</v>
      </c>
      <c r="J30" s="239" t="s">
        <v>387</v>
      </c>
    </row>
    <row r="31" spans="1:10" ht="15.65" customHeight="1">
      <c r="A31" s="262" t="s">
        <v>416</v>
      </c>
      <c r="B31" s="148">
        <v>0</v>
      </c>
      <c r="C31" s="149">
        <v>0</v>
      </c>
      <c r="D31" s="149">
        <v>0</v>
      </c>
      <c r="E31" s="149">
        <v>0</v>
      </c>
      <c r="F31" s="149">
        <v>0</v>
      </c>
      <c r="G31" s="149">
        <v>0</v>
      </c>
      <c r="H31" s="149">
        <v>0</v>
      </c>
      <c r="I31" s="267">
        <f>SUM(C31:H31)</f>
        <v>0</v>
      </c>
      <c r="J31" s="268">
        <f>SUM(B31-I31)</f>
        <v>0</v>
      </c>
    </row>
    <row r="32" spans="1:10" ht="15.65" customHeight="1">
      <c r="A32" s="262" t="s">
        <v>417</v>
      </c>
      <c r="B32" s="148">
        <v>0</v>
      </c>
      <c r="C32" s="149">
        <v>0</v>
      </c>
      <c r="D32" s="149">
        <v>0</v>
      </c>
      <c r="E32" s="149">
        <v>0</v>
      </c>
      <c r="F32" s="149">
        <v>0</v>
      </c>
      <c r="G32" s="149">
        <v>0</v>
      </c>
      <c r="H32" s="149">
        <v>0</v>
      </c>
      <c r="I32" s="267">
        <f>SUM(C32:H32)</f>
        <v>0</v>
      </c>
      <c r="J32" s="268">
        <f>SUM(B32-I32)</f>
        <v>0</v>
      </c>
    </row>
    <row r="33" spans="1:10">
      <c r="A33" s="262" t="s">
        <v>185</v>
      </c>
      <c r="B33" s="148">
        <v>0</v>
      </c>
      <c r="C33" s="149">
        <v>0</v>
      </c>
      <c r="D33" s="149">
        <v>0</v>
      </c>
      <c r="E33" s="149">
        <v>0</v>
      </c>
      <c r="F33" s="149">
        <v>0</v>
      </c>
      <c r="G33" s="149">
        <v>0</v>
      </c>
      <c r="H33" s="149">
        <v>0</v>
      </c>
      <c r="I33" s="267">
        <f>SUM(C33:H33)</f>
        <v>0</v>
      </c>
      <c r="J33" s="268">
        <f>SUM(B33-I33)</f>
        <v>0</v>
      </c>
    </row>
    <row r="34" spans="1:10" ht="15.65" customHeight="1">
      <c r="A34" s="262" t="s">
        <v>418</v>
      </c>
      <c r="B34" s="148">
        <v>0</v>
      </c>
      <c r="C34" s="149">
        <v>0</v>
      </c>
      <c r="D34" s="149">
        <v>0</v>
      </c>
      <c r="E34" s="149">
        <v>0</v>
      </c>
      <c r="F34" s="149">
        <v>0</v>
      </c>
      <c r="G34" s="149">
        <v>0</v>
      </c>
      <c r="H34" s="149">
        <v>0</v>
      </c>
      <c r="I34" s="267">
        <f>SUM(C34:H34)</f>
        <v>0</v>
      </c>
      <c r="J34" s="268">
        <f>SUM(B34-I34)</f>
        <v>0</v>
      </c>
    </row>
    <row r="35" spans="1:10" s="266" customFormat="1" ht="15.65" customHeight="1">
      <c r="A35" s="263" t="s">
        <v>15</v>
      </c>
      <c r="B35" s="133">
        <f t="shared" ref="B35:H35" si="10">SUM(B31:B34)</f>
        <v>0</v>
      </c>
      <c r="C35" s="133">
        <f t="shared" si="10"/>
        <v>0</v>
      </c>
      <c r="D35" s="133">
        <f t="shared" si="10"/>
        <v>0</v>
      </c>
      <c r="E35" s="133">
        <f t="shared" si="10"/>
        <v>0</v>
      </c>
      <c r="F35" s="133">
        <f t="shared" si="10"/>
        <v>0</v>
      </c>
      <c r="G35" s="133">
        <f t="shared" si="10"/>
        <v>0</v>
      </c>
      <c r="H35" s="133">
        <f t="shared" si="10"/>
        <v>0</v>
      </c>
      <c r="I35" s="264">
        <f>SUM(C35:H35)</f>
        <v>0</v>
      </c>
      <c r="J35" s="269">
        <f>SUM(J31:J34)</f>
        <v>0</v>
      </c>
    </row>
    <row r="36" spans="1:10" ht="15.65" customHeight="1">
      <c r="A36" s="270" t="s">
        <v>419</v>
      </c>
      <c r="B36" s="239" t="s">
        <v>389</v>
      </c>
      <c r="C36" s="241" t="str">
        <f t="shared" ref="C36:H36" si="11">C30</f>
        <v>AHFP 2026</v>
      </c>
      <c r="D36" s="241" t="str">
        <f t="shared" si="11"/>
        <v>Source 2</v>
      </c>
      <c r="E36" s="241" t="str">
        <f t="shared" si="11"/>
        <v>Source 3</v>
      </c>
      <c r="F36" s="241" t="str">
        <f t="shared" si="11"/>
        <v>Source 4</v>
      </c>
      <c r="G36" s="241" t="str">
        <f t="shared" si="11"/>
        <v>Source 5</v>
      </c>
      <c r="H36" s="241" t="str">
        <f t="shared" si="11"/>
        <v>Source 6</v>
      </c>
      <c r="I36" s="239" t="s">
        <v>386</v>
      </c>
      <c r="J36" s="239" t="s">
        <v>387</v>
      </c>
    </row>
    <row r="37" spans="1:10" ht="15.65" customHeight="1">
      <c r="A37" s="261" t="s">
        <v>420</v>
      </c>
      <c r="B37" s="150">
        <v>0</v>
      </c>
      <c r="C37" s="151">
        <v>0</v>
      </c>
      <c r="D37" s="151">
        <v>0</v>
      </c>
      <c r="E37" s="151">
        <v>0</v>
      </c>
      <c r="F37" s="151">
        <v>0</v>
      </c>
      <c r="G37" s="151">
        <v>0</v>
      </c>
      <c r="H37" s="151">
        <v>0</v>
      </c>
      <c r="I37" s="135">
        <f>SUM(C37:H37)</f>
        <v>0</v>
      </c>
      <c r="J37" s="136">
        <f t="shared" ref="J37:J53" si="12">SUM(B37-I37)</f>
        <v>0</v>
      </c>
    </row>
    <row r="38" spans="1:10">
      <c r="A38" s="244" t="s">
        <v>421</v>
      </c>
      <c r="B38" s="151">
        <v>0</v>
      </c>
      <c r="C38" s="152">
        <v>0</v>
      </c>
      <c r="D38" s="152">
        <v>0</v>
      </c>
      <c r="E38" s="152">
        <v>0</v>
      </c>
      <c r="F38" s="152">
        <v>0</v>
      </c>
      <c r="G38" s="152">
        <v>0</v>
      </c>
      <c r="H38" s="152">
        <v>0</v>
      </c>
      <c r="I38" s="135">
        <f t="shared" ref="I38:I53" si="13">SUM(C38:H38)</f>
        <v>0</v>
      </c>
      <c r="J38" s="271">
        <f t="shared" si="12"/>
        <v>0</v>
      </c>
    </row>
    <row r="39" spans="1:10" ht="15.65" customHeight="1">
      <c r="A39" s="244" t="s">
        <v>422</v>
      </c>
      <c r="B39" s="151">
        <v>0</v>
      </c>
      <c r="C39" s="152">
        <v>0</v>
      </c>
      <c r="D39" s="152">
        <v>0</v>
      </c>
      <c r="E39" s="152">
        <v>0</v>
      </c>
      <c r="F39" s="152">
        <v>0</v>
      </c>
      <c r="G39" s="152">
        <v>0</v>
      </c>
      <c r="H39" s="152">
        <v>0</v>
      </c>
      <c r="I39" s="135">
        <f t="shared" si="13"/>
        <v>0</v>
      </c>
      <c r="J39" s="271">
        <f t="shared" si="12"/>
        <v>0</v>
      </c>
    </row>
    <row r="40" spans="1:10" ht="15.65" customHeight="1">
      <c r="A40" s="244" t="s">
        <v>423</v>
      </c>
      <c r="B40" s="151">
        <v>0</v>
      </c>
      <c r="C40" s="152">
        <v>0</v>
      </c>
      <c r="D40" s="152">
        <v>0</v>
      </c>
      <c r="E40" s="152">
        <v>0</v>
      </c>
      <c r="F40" s="152">
        <v>0</v>
      </c>
      <c r="G40" s="152">
        <v>0</v>
      </c>
      <c r="H40" s="152">
        <v>0</v>
      </c>
      <c r="I40" s="135">
        <f t="shared" si="13"/>
        <v>0</v>
      </c>
      <c r="J40" s="271">
        <f t="shared" si="12"/>
        <v>0</v>
      </c>
    </row>
    <row r="41" spans="1:10">
      <c r="A41" s="272" t="s">
        <v>424</v>
      </c>
      <c r="B41" s="151">
        <v>0</v>
      </c>
      <c r="C41" s="152">
        <v>0</v>
      </c>
      <c r="D41" s="152">
        <v>0</v>
      </c>
      <c r="E41" s="152">
        <v>0</v>
      </c>
      <c r="F41" s="152">
        <v>0</v>
      </c>
      <c r="G41" s="152">
        <v>0</v>
      </c>
      <c r="H41" s="152">
        <v>0</v>
      </c>
      <c r="I41" s="135">
        <f t="shared" si="13"/>
        <v>0</v>
      </c>
      <c r="J41" s="271">
        <f t="shared" si="12"/>
        <v>0</v>
      </c>
    </row>
    <row r="42" spans="1:10">
      <c r="A42" s="272" t="s">
        <v>425</v>
      </c>
      <c r="B42" s="145">
        <v>0</v>
      </c>
      <c r="C42" s="149">
        <v>0</v>
      </c>
      <c r="D42" s="149">
        <v>0</v>
      </c>
      <c r="E42" s="149">
        <v>0</v>
      </c>
      <c r="F42" s="149">
        <v>0</v>
      </c>
      <c r="G42" s="149">
        <v>0</v>
      </c>
      <c r="H42" s="149">
        <v>0</v>
      </c>
      <c r="I42" s="135">
        <f t="shared" si="13"/>
        <v>0</v>
      </c>
      <c r="J42" s="271">
        <f t="shared" si="12"/>
        <v>0</v>
      </c>
    </row>
    <row r="43" spans="1:10" ht="15.65" customHeight="1">
      <c r="A43" s="273" t="s">
        <v>426</v>
      </c>
      <c r="B43" s="145">
        <v>0</v>
      </c>
      <c r="C43" s="149">
        <v>0</v>
      </c>
      <c r="D43" s="149">
        <v>0</v>
      </c>
      <c r="E43" s="149">
        <v>0</v>
      </c>
      <c r="F43" s="149">
        <v>0</v>
      </c>
      <c r="G43" s="149">
        <v>0</v>
      </c>
      <c r="H43" s="149">
        <v>0</v>
      </c>
      <c r="I43" s="135">
        <f t="shared" si="13"/>
        <v>0</v>
      </c>
      <c r="J43" s="271">
        <f t="shared" si="12"/>
        <v>0</v>
      </c>
    </row>
    <row r="44" spans="1:10">
      <c r="A44" s="273" t="s">
        <v>427</v>
      </c>
      <c r="B44" s="145">
        <v>0</v>
      </c>
      <c r="C44" s="149">
        <v>0</v>
      </c>
      <c r="D44" s="149">
        <v>0</v>
      </c>
      <c r="E44" s="149">
        <v>0</v>
      </c>
      <c r="F44" s="149">
        <v>0</v>
      </c>
      <c r="G44" s="149">
        <v>0</v>
      </c>
      <c r="H44" s="149">
        <v>0</v>
      </c>
      <c r="I44" s="135">
        <f t="shared" si="13"/>
        <v>0</v>
      </c>
      <c r="J44" s="271">
        <f t="shared" si="12"/>
        <v>0</v>
      </c>
    </row>
    <row r="45" spans="1:10">
      <c r="A45" s="273" t="s">
        <v>428</v>
      </c>
      <c r="B45" s="145">
        <v>0</v>
      </c>
      <c r="C45" s="149">
        <v>0</v>
      </c>
      <c r="D45" s="149">
        <v>0</v>
      </c>
      <c r="E45" s="149">
        <v>0</v>
      </c>
      <c r="F45" s="149">
        <v>0</v>
      </c>
      <c r="G45" s="149">
        <v>0</v>
      </c>
      <c r="H45" s="149">
        <v>0</v>
      </c>
      <c r="I45" s="135">
        <f t="shared" si="13"/>
        <v>0</v>
      </c>
      <c r="J45" s="271">
        <f t="shared" si="12"/>
        <v>0</v>
      </c>
    </row>
    <row r="46" spans="1:10">
      <c r="A46" s="273" t="s">
        <v>429</v>
      </c>
      <c r="B46" s="145">
        <v>0</v>
      </c>
      <c r="C46" s="149">
        <v>0</v>
      </c>
      <c r="D46" s="149">
        <v>0</v>
      </c>
      <c r="E46" s="149">
        <v>0</v>
      </c>
      <c r="F46" s="149">
        <v>0</v>
      </c>
      <c r="G46" s="149">
        <v>0</v>
      </c>
      <c r="H46" s="149">
        <v>0</v>
      </c>
      <c r="I46" s="135">
        <f t="shared" si="13"/>
        <v>0</v>
      </c>
      <c r="J46" s="271">
        <f t="shared" si="12"/>
        <v>0</v>
      </c>
    </row>
    <row r="47" spans="1:10" ht="15.65" customHeight="1">
      <c r="A47" s="273" t="s">
        <v>430</v>
      </c>
      <c r="B47" s="145">
        <v>0</v>
      </c>
      <c r="C47" s="149">
        <v>0</v>
      </c>
      <c r="D47" s="149">
        <v>0</v>
      </c>
      <c r="E47" s="149">
        <v>0</v>
      </c>
      <c r="F47" s="149">
        <v>0</v>
      </c>
      <c r="G47" s="149">
        <v>0</v>
      </c>
      <c r="H47" s="149">
        <v>0</v>
      </c>
      <c r="I47" s="135">
        <f t="shared" si="13"/>
        <v>0</v>
      </c>
      <c r="J47" s="271">
        <f t="shared" si="12"/>
        <v>0</v>
      </c>
    </row>
    <row r="48" spans="1:10" ht="15.65" customHeight="1">
      <c r="A48" s="273" t="s">
        <v>431</v>
      </c>
      <c r="B48" s="145">
        <v>0</v>
      </c>
      <c r="C48" s="149">
        <v>0</v>
      </c>
      <c r="D48" s="149">
        <v>0</v>
      </c>
      <c r="E48" s="149">
        <v>0</v>
      </c>
      <c r="F48" s="149">
        <v>0</v>
      </c>
      <c r="G48" s="149">
        <v>0</v>
      </c>
      <c r="H48" s="149">
        <v>0</v>
      </c>
      <c r="I48" s="135">
        <f t="shared" si="13"/>
        <v>0</v>
      </c>
      <c r="J48" s="271">
        <f t="shared" si="12"/>
        <v>0</v>
      </c>
    </row>
    <row r="49" spans="1:10" ht="15.65" customHeight="1">
      <c r="A49" s="273" t="s">
        <v>432</v>
      </c>
      <c r="B49" s="145">
        <v>0</v>
      </c>
      <c r="C49" s="149">
        <v>0</v>
      </c>
      <c r="D49" s="149">
        <v>0</v>
      </c>
      <c r="E49" s="149">
        <v>0</v>
      </c>
      <c r="F49" s="149">
        <v>0</v>
      </c>
      <c r="G49" s="149">
        <v>0</v>
      </c>
      <c r="H49" s="149">
        <v>0</v>
      </c>
      <c r="I49" s="135">
        <f t="shared" si="13"/>
        <v>0</v>
      </c>
      <c r="J49" s="271">
        <f t="shared" si="12"/>
        <v>0</v>
      </c>
    </row>
    <row r="50" spans="1:10">
      <c r="A50" s="273" t="s">
        <v>433</v>
      </c>
      <c r="B50" s="145">
        <v>0</v>
      </c>
      <c r="C50" s="149">
        <v>0</v>
      </c>
      <c r="D50" s="149">
        <v>0</v>
      </c>
      <c r="E50" s="149">
        <v>0</v>
      </c>
      <c r="F50" s="149">
        <v>0</v>
      </c>
      <c r="G50" s="149">
        <v>0</v>
      </c>
      <c r="H50" s="149">
        <v>0</v>
      </c>
      <c r="I50" s="135">
        <f t="shared" si="13"/>
        <v>0</v>
      </c>
      <c r="J50" s="271">
        <f t="shared" si="12"/>
        <v>0</v>
      </c>
    </row>
    <row r="51" spans="1:10" ht="15.65" customHeight="1">
      <c r="A51" s="273" t="s">
        <v>434</v>
      </c>
      <c r="B51" s="145">
        <v>0</v>
      </c>
      <c r="C51" s="149">
        <v>0</v>
      </c>
      <c r="D51" s="149">
        <v>0</v>
      </c>
      <c r="E51" s="149">
        <v>0</v>
      </c>
      <c r="F51" s="149">
        <v>0</v>
      </c>
      <c r="G51" s="149">
        <v>0</v>
      </c>
      <c r="H51" s="149">
        <v>0</v>
      </c>
      <c r="I51" s="135">
        <f t="shared" si="13"/>
        <v>0</v>
      </c>
      <c r="J51" s="271">
        <f t="shared" si="12"/>
        <v>0</v>
      </c>
    </row>
    <row r="52" spans="1:10" ht="15.65" customHeight="1">
      <c r="A52" s="273" t="s">
        <v>435</v>
      </c>
      <c r="B52" s="145">
        <v>0</v>
      </c>
      <c r="C52" s="149">
        <v>0</v>
      </c>
      <c r="D52" s="149">
        <v>0</v>
      </c>
      <c r="E52" s="149">
        <v>0</v>
      </c>
      <c r="F52" s="149">
        <v>0</v>
      </c>
      <c r="G52" s="149">
        <v>0</v>
      </c>
      <c r="H52" s="149">
        <v>0</v>
      </c>
      <c r="I52" s="135">
        <f t="shared" si="13"/>
        <v>0</v>
      </c>
      <c r="J52" s="271">
        <f t="shared" si="12"/>
        <v>0</v>
      </c>
    </row>
    <row r="53" spans="1:10" ht="15.65" customHeight="1">
      <c r="A53" s="273" t="s">
        <v>436</v>
      </c>
      <c r="B53" s="145">
        <v>0</v>
      </c>
      <c r="C53" s="146">
        <v>0</v>
      </c>
      <c r="D53" s="146">
        <v>0</v>
      </c>
      <c r="E53" s="146">
        <v>0</v>
      </c>
      <c r="F53" s="146">
        <v>0</v>
      </c>
      <c r="G53" s="146">
        <v>0</v>
      </c>
      <c r="H53" s="146">
        <v>0</v>
      </c>
      <c r="I53" s="135">
        <f t="shared" si="13"/>
        <v>0</v>
      </c>
      <c r="J53" s="271">
        <f t="shared" si="12"/>
        <v>0</v>
      </c>
    </row>
    <row r="54" spans="1:10" ht="15.65" customHeight="1">
      <c r="A54" s="255" t="s">
        <v>15</v>
      </c>
      <c r="B54" s="134">
        <f>SUM(B37:B53)</f>
        <v>0</v>
      </c>
      <c r="C54" s="134">
        <f t="shared" ref="C54:I54" si="14">SUM(C37:C53)</f>
        <v>0</v>
      </c>
      <c r="D54" s="134">
        <f t="shared" si="14"/>
        <v>0</v>
      </c>
      <c r="E54" s="134">
        <f t="shared" si="14"/>
        <v>0</v>
      </c>
      <c r="F54" s="134">
        <f t="shared" si="14"/>
        <v>0</v>
      </c>
      <c r="G54" s="134">
        <f t="shared" si="14"/>
        <v>0</v>
      </c>
      <c r="H54" s="134">
        <f t="shared" si="14"/>
        <v>0</v>
      </c>
      <c r="I54" s="134">
        <f t="shared" si="14"/>
        <v>0</v>
      </c>
      <c r="J54" s="274">
        <f>SUM(J37:J53)</f>
        <v>0</v>
      </c>
    </row>
    <row r="55" spans="1:10" ht="15.65" customHeight="1">
      <c r="A55" s="275" t="s">
        <v>437</v>
      </c>
      <c r="B55" s="239" t="s">
        <v>389</v>
      </c>
      <c r="C55" s="241" t="str">
        <f>C36</f>
        <v>AHFP 2026</v>
      </c>
      <c r="D55" s="241" t="str">
        <f t="shared" ref="D55:J55" si="15">D36</f>
        <v>Source 2</v>
      </c>
      <c r="E55" s="241" t="str">
        <f t="shared" si="15"/>
        <v>Source 3</v>
      </c>
      <c r="F55" s="241" t="str">
        <f t="shared" si="15"/>
        <v>Source 4</v>
      </c>
      <c r="G55" s="241" t="str">
        <f t="shared" si="15"/>
        <v>Source 5</v>
      </c>
      <c r="H55" s="241" t="str">
        <f>H36</f>
        <v>Source 6</v>
      </c>
      <c r="I55" s="241" t="str">
        <f t="shared" si="15"/>
        <v>Totals</v>
      </c>
      <c r="J55" s="241" t="str">
        <f t="shared" si="15"/>
        <v>Diff.</v>
      </c>
    </row>
    <row r="56" spans="1:10" ht="15.65" customHeight="1">
      <c r="A56" s="272" t="s">
        <v>438</v>
      </c>
      <c r="B56" s="153">
        <v>0</v>
      </c>
      <c r="C56" s="149">
        <v>0</v>
      </c>
      <c r="D56" s="149">
        <v>0</v>
      </c>
      <c r="E56" s="149">
        <v>0</v>
      </c>
      <c r="F56" s="149">
        <v>0</v>
      </c>
      <c r="G56" s="149">
        <v>0</v>
      </c>
      <c r="H56" s="149">
        <v>0</v>
      </c>
      <c r="I56" s="259">
        <f>SUM(C56:H56)</f>
        <v>0</v>
      </c>
      <c r="J56" s="271">
        <f>SUM(B56-I56)</f>
        <v>0</v>
      </c>
    </row>
    <row r="57" spans="1:10" ht="15.65" customHeight="1">
      <c r="A57" s="272" t="s">
        <v>439</v>
      </c>
      <c r="B57" s="153">
        <v>0</v>
      </c>
      <c r="C57" s="149">
        <v>0</v>
      </c>
      <c r="D57" s="149">
        <v>0</v>
      </c>
      <c r="E57" s="149">
        <v>0</v>
      </c>
      <c r="F57" s="149">
        <v>0</v>
      </c>
      <c r="G57" s="149">
        <v>0</v>
      </c>
      <c r="H57" s="149">
        <v>0</v>
      </c>
      <c r="I57" s="259">
        <f>SUM(C57:H57)</f>
        <v>0</v>
      </c>
      <c r="J57" s="271">
        <f>SUM(B57-I57)</f>
        <v>0</v>
      </c>
    </row>
    <row r="58" spans="1:10" ht="15.65" customHeight="1">
      <c r="A58" s="272" t="s">
        <v>440</v>
      </c>
      <c r="B58" s="153">
        <v>0</v>
      </c>
      <c r="C58" s="149">
        <v>0</v>
      </c>
      <c r="D58" s="149">
        <v>0</v>
      </c>
      <c r="E58" s="149">
        <v>0</v>
      </c>
      <c r="F58" s="149">
        <v>0</v>
      </c>
      <c r="G58" s="149">
        <v>0</v>
      </c>
      <c r="H58" s="149">
        <v>0</v>
      </c>
      <c r="I58" s="259">
        <f>SUM(C58:H58)</f>
        <v>0</v>
      </c>
      <c r="J58" s="271">
        <f>SUM(B58-I58)</f>
        <v>0</v>
      </c>
    </row>
    <row r="59" spans="1:10" ht="15.65" customHeight="1">
      <c r="A59" s="272" t="s">
        <v>479</v>
      </c>
      <c r="B59" s="153">
        <v>0</v>
      </c>
      <c r="C59" s="149">
        <v>0</v>
      </c>
      <c r="D59" s="149">
        <v>0</v>
      </c>
      <c r="E59" s="149">
        <v>0</v>
      </c>
      <c r="F59" s="149">
        <v>0</v>
      </c>
      <c r="G59" s="149">
        <v>0</v>
      </c>
      <c r="H59" s="149">
        <v>0</v>
      </c>
      <c r="I59" s="259">
        <f>SUM(C59:H59)</f>
        <v>0</v>
      </c>
      <c r="J59" s="271">
        <f>SUM(B59-I59)</f>
        <v>0</v>
      </c>
    </row>
    <row r="60" spans="1:10" ht="15.65" customHeight="1">
      <c r="A60" s="272" t="s">
        <v>441</v>
      </c>
      <c r="B60" s="153">
        <v>0</v>
      </c>
      <c r="C60" s="149">
        <v>0</v>
      </c>
      <c r="D60" s="149">
        <v>0</v>
      </c>
      <c r="E60" s="149">
        <v>0</v>
      </c>
      <c r="F60" s="149">
        <v>0</v>
      </c>
      <c r="G60" s="149">
        <v>0</v>
      </c>
      <c r="H60" s="149">
        <v>0</v>
      </c>
      <c r="I60" s="259">
        <f>SUM(C60:H60)</f>
        <v>0</v>
      </c>
      <c r="J60" s="271">
        <f>SUM(B60-I60)</f>
        <v>0</v>
      </c>
    </row>
    <row r="61" spans="1:10" ht="15.65" customHeight="1">
      <c r="A61" s="255" t="s">
        <v>15</v>
      </c>
      <c r="B61" s="138">
        <f>SUM(B56:B60)</f>
        <v>0</v>
      </c>
      <c r="C61" s="138">
        <f t="shared" ref="C61:J61" si="16">SUM(C56:C60)</f>
        <v>0</v>
      </c>
      <c r="D61" s="138">
        <f t="shared" si="16"/>
        <v>0</v>
      </c>
      <c r="E61" s="138">
        <f t="shared" si="16"/>
        <v>0</v>
      </c>
      <c r="F61" s="138">
        <f t="shared" si="16"/>
        <v>0</v>
      </c>
      <c r="G61" s="138">
        <f t="shared" si="16"/>
        <v>0</v>
      </c>
      <c r="H61" s="138">
        <f t="shared" si="16"/>
        <v>0</v>
      </c>
      <c r="I61" s="138">
        <f t="shared" si="16"/>
        <v>0</v>
      </c>
      <c r="J61" s="138">
        <f t="shared" si="16"/>
        <v>0</v>
      </c>
    </row>
    <row r="62" spans="1:10" ht="17.5" customHeight="1">
      <c r="A62" s="277" t="s">
        <v>442</v>
      </c>
      <c r="B62" s="239" t="s">
        <v>389</v>
      </c>
      <c r="C62" s="241" t="str">
        <f>C55</f>
        <v>AHFP 2026</v>
      </c>
      <c r="D62" s="241" t="str">
        <f t="shared" ref="D62:J62" si="17">D55</f>
        <v>Source 2</v>
      </c>
      <c r="E62" s="241" t="str">
        <f t="shared" si="17"/>
        <v>Source 3</v>
      </c>
      <c r="F62" s="241" t="str">
        <f t="shared" si="17"/>
        <v>Source 4</v>
      </c>
      <c r="G62" s="241" t="str">
        <f t="shared" si="17"/>
        <v>Source 5</v>
      </c>
      <c r="H62" s="241" t="str">
        <f>H55</f>
        <v>Source 6</v>
      </c>
      <c r="I62" s="241" t="str">
        <f t="shared" si="17"/>
        <v>Totals</v>
      </c>
      <c r="J62" s="241" t="str">
        <f t="shared" si="17"/>
        <v>Diff.</v>
      </c>
    </row>
    <row r="63" spans="1:10" ht="15.65" customHeight="1">
      <c r="A63" s="272" t="s">
        <v>443</v>
      </c>
      <c r="B63" s="145">
        <v>0</v>
      </c>
      <c r="C63" s="154">
        <v>0</v>
      </c>
      <c r="D63" s="154">
        <v>0</v>
      </c>
      <c r="E63" s="154">
        <v>0</v>
      </c>
      <c r="F63" s="154">
        <v>0</v>
      </c>
      <c r="G63" s="149">
        <v>0</v>
      </c>
      <c r="H63" s="149">
        <v>0</v>
      </c>
      <c r="I63" s="259">
        <f>SUM(C63:H63)</f>
        <v>0</v>
      </c>
      <c r="J63" s="271">
        <f t="shared" ref="J63:J69" si="18">SUM(B63-I63)</f>
        <v>0</v>
      </c>
    </row>
    <row r="64" spans="1:10" ht="15.65" customHeight="1">
      <c r="A64" s="272" t="s">
        <v>444</v>
      </c>
      <c r="B64" s="145">
        <v>0</v>
      </c>
      <c r="C64" s="154">
        <v>0</v>
      </c>
      <c r="D64" s="154">
        <v>0</v>
      </c>
      <c r="E64" s="154">
        <v>0</v>
      </c>
      <c r="F64" s="154">
        <v>0</v>
      </c>
      <c r="G64" s="149">
        <v>0</v>
      </c>
      <c r="H64" s="149">
        <v>0</v>
      </c>
      <c r="I64" s="259">
        <f t="shared" ref="I64:I69" si="19">SUM(C64:H64)</f>
        <v>0</v>
      </c>
      <c r="J64" s="271">
        <f t="shared" si="18"/>
        <v>0</v>
      </c>
    </row>
    <row r="65" spans="1:10" ht="15.65" customHeight="1">
      <c r="A65" s="272" t="s">
        <v>445</v>
      </c>
      <c r="B65" s="145">
        <v>0</v>
      </c>
      <c r="C65" s="154">
        <v>0</v>
      </c>
      <c r="D65" s="154">
        <v>0</v>
      </c>
      <c r="E65" s="154">
        <v>0</v>
      </c>
      <c r="F65" s="154">
        <v>0</v>
      </c>
      <c r="G65" s="149">
        <v>0</v>
      </c>
      <c r="H65" s="149">
        <v>0</v>
      </c>
      <c r="I65" s="259">
        <f t="shared" si="19"/>
        <v>0</v>
      </c>
      <c r="J65" s="271">
        <f t="shared" si="18"/>
        <v>0</v>
      </c>
    </row>
    <row r="66" spans="1:10" ht="15.65" customHeight="1">
      <c r="A66" s="272" t="s">
        <v>446</v>
      </c>
      <c r="B66" s="145">
        <v>0</v>
      </c>
      <c r="C66" s="154">
        <v>0</v>
      </c>
      <c r="D66" s="154">
        <v>0</v>
      </c>
      <c r="E66" s="154">
        <v>0</v>
      </c>
      <c r="F66" s="154">
        <v>0</v>
      </c>
      <c r="G66" s="149">
        <v>0</v>
      </c>
      <c r="H66" s="149">
        <v>0</v>
      </c>
      <c r="I66" s="259">
        <f t="shared" si="19"/>
        <v>0</v>
      </c>
      <c r="J66" s="271">
        <f t="shared" si="18"/>
        <v>0</v>
      </c>
    </row>
    <row r="67" spans="1:10" ht="15.65" customHeight="1">
      <c r="A67" s="272" t="s">
        <v>447</v>
      </c>
      <c r="B67" s="145">
        <v>0</v>
      </c>
      <c r="C67" s="154">
        <v>0</v>
      </c>
      <c r="D67" s="154">
        <v>0</v>
      </c>
      <c r="E67" s="154">
        <v>0</v>
      </c>
      <c r="F67" s="154">
        <v>0</v>
      </c>
      <c r="G67" s="149">
        <v>0</v>
      </c>
      <c r="H67" s="149">
        <v>0</v>
      </c>
      <c r="I67" s="259">
        <f t="shared" si="19"/>
        <v>0</v>
      </c>
      <c r="J67" s="271">
        <f t="shared" si="18"/>
        <v>0</v>
      </c>
    </row>
    <row r="68" spans="1:10" ht="15.65" customHeight="1">
      <c r="A68" s="278" t="s">
        <v>448</v>
      </c>
      <c r="B68" s="145">
        <v>0</v>
      </c>
      <c r="C68" s="154">
        <v>0</v>
      </c>
      <c r="D68" s="154">
        <v>0</v>
      </c>
      <c r="E68" s="154">
        <v>0</v>
      </c>
      <c r="F68" s="154">
        <v>0</v>
      </c>
      <c r="G68" s="149">
        <v>0</v>
      </c>
      <c r="H68" s="149">
        <v>0</v>
      </c>
      <c r="I68" s="259">
        <f t="shared" si="19"/>
        <v>0</v>
      </c>
      <c r="J68" s="271">
        <f t="shared" si="18"/>
        <v>0</v>
      </c>
    </row>
    <row r="69" spans="1:10" ht="15.65" customHeight="1">
      <c r="A69" s="278" t="s">
        <v>449</v>
      </c>
      <c r="B69" s="145">
        <v>0</v>
      </c>
      <c r="C69" s="149">
        <v>0</v>
      </c>
      <c r="D69" s="149">
        <v>0</v>
      </c>
      <c r="E69" s="149">
        <v>0</v>
      </c>
      <c r="F69" s="149">
        <v>0</v>
      </c>
      <c r="G69" s="149">
        <v>0</v>
      </c>
      <c r="H69" s="149">
        <v>0</v>
      </c>
      <c r="I69" s="259">
        <f t="shared" si="19"/>
        <v>0</v>
      </c>
      <c r="J69" s="271">
        <f t="shared" si="18"/>
        <v>0</v>
      </c>
    </row>
    <row r="70" spans="1:10" ht="15.65" customHeight="1">
      <c r="A70" s="279" t="s">
        <v>15</v>
      </c>
      <c r="B70" s="138">
        <f t="shared" ref="B70:H70" si="20">SUM(B63:B69)</f>
        <v>0</v>
      </c>
      <c r="C70" s="138">
        <f t="shared" si="20"/>
        <v>0</v>
      </c>
      <c r="D70" s="138">
        <f t="shared" si="20"/>
        <v>0</v>
      </c>
      <c r="E70" s="138">
        <f t="shared" si="20"/>
        <v>0</v>
      </c>
      <c r="F70" s="138">
        <f t="shared" si="20"/>
        <v>0</v>
      </c>
      <c r="G70" s="138">
        <f t="shared" si="20"/>
        <v>0</v>
      </c>
      <c r="H70" s="138">
        <f t="shared" si="20"/>
        <v>0</v>
      </c>
      <c r="I70" s="138">
        <f>SUM(C70:H70)</f>
        <v>0</v>
      </c>
      <c r="J70" s="280">
        <f>SUM(J63:J69)</f>
        <v>0</v>
      </c>
    </row>
    <row r="71" spans="1:10" ht="15.65" customHeight="1">
      <c r="A71" s="137" t="s">
        <v>480</v>
      </c>
      <c r="B71" s="140">
        <f>SUM(B10,B19,B29,B35,B54,B61,B70)</f>
        <v>0</v>
      </c>
      <c r="C71" s="139">
        <f>SUM(C10,C19,C29,C35,C54,C61,C70)</f>
        <v>0</v>
      </c>
      <c r="D71" s="139">
        <f t="shared" ref="D71:H71" si="21">SUM(D10,D19,D29,D35,D70,D54,D61)</f>
        <v>0</v>
      </c>
      <c r="E71" s="139">
        <f t="shared" si="21"/>
        <v>0</v>
      </c>
      <c r="F71" s="139">
        <f t="shared" si="21"/>
        <v>0</v>
      </c>
      <c r="G71" s="139">
        <f t="shared" si="21"/>
        <v>0</v>
      </c>
      <c r="H71" s="139">
        <f t="shared" si="21"/>
        <v>0</v>
      </c>
      <c r="I71" s="139">
        <f t="shared" ref="I71" si="22">SUM(I10,I19,I29,I35,I70,I54,I61)</f>
        <v>0</v>
      </c>
      <c r="J71" s="139">
        <f t="shared" ref="J71" si="23">SUM(J10,J19,J29,J35,J70,J54,J61)</f>
        <v>0</v>
      </c>
    </row>
    <row r="72" spans="1:10" ht="32.5" customHeight="1">
      <c r="A72" s="782" t="s">
        <v>481</v>
      </c>
      <c r="B72" s="783"/>
      <c r="C72" s="783"/>
      <c r="D72" s="783"/>
      <c r="E72" s="783"/>
      <c r="F72" s="783"/>
      <c r="G72" s="783"/>
      <c r="H72" s="783"/>
      <c r="I72" s="783"/>
      <c r="J72" s="783"/>
    </row>
    <row r="73" spans="1:10" ht="15.65" customHeight="1">
      <c r="A73" s="784" t="s">
        <v>452</v>
      </c>
      <c r="B73" s="239" t="s">
        <v>389</v>
      </c>
      <c r="C73" s="241" t="str">
        <f t="shared" ref="C73:J73" si="24">C62</f>
        <v>AHFP 2026</v>
      </c>
      <c r="D73" s="241" t="str">
        <f t="shared" si="24"/>
        <v>Source 2</v>
      </c>
      <c r="E73" s="241" t="str">
        <f t="shared" si="24"/>
        <v>Source 3</v>
      </c>
      <c r="F73" s="241" t="str">
        <f t="shared" si="24"/>
        <v>Source 4</v>
      </c>
      <c r="G73" s="241" t="str">
        <f t="shared" si="24"/>
        <v>Source 5</v>
      </c>
      <c r="H73" s="241" t="str">
        <f t="shared" si="24"/>
        <v>Source 6</v>
      </c>
      <c r="I73" s="785" t="str">
        <f t="shared" si="24"/>
        <v>Totals</v>
      </c>
      <c r="J73" s="785" t="str">
        <f t="shared" si="24"/>
        <v>Diff.</v>
      </c>
    </row>
    <row r="74" spans="1:10" ht="15.65" customHeight="1">
      <c r="A74" s="784"/>
      <c r="B74" s="280">
        <f t="shared" ref="B74:H74" si="25">SUM(B21:B22)</f>
        <v>0</v>
      </c>
      <c r="C74" s="280">
        <f t="shared" si="25"/>
        <v>0</v>
      </c>
      <c r="D74" s="280">
        <f t="shared" si="25"/>
        <v>0</v>
      </c>
      <c r="E74" s="280">
        <f t="shared" si="25"/>
        <v>0</v>
      </c>
      <c r="F74" s="280">
        <f t="shared" si="25"/>
        <v>0</v>
      </c>
      <c r="G74" s="280">
        <f t="shared" si="25"/>
        <v>0</v>
      </c>
      <c r="H74" s="280">
        <f t="shared" si="25"/>
        <v>0</v>
      </c>
      <c r="I74" s="785"/>
      <c r="J74" s="785"/>
    </row>
    <row r="75" spans="1:10" ht="15.65" customHeight="1">
      <c r="A75" s="244" t="s">
        <v>453</v>
      </c>
      <c r="B75" s="145">
        <v>0</v>
      </c>
      <c r="C75" s="155">
        <v>0</v>
      </c>
      <c r="D75" s="155">
        <v>0</v>
      </c>
      <c r="E75" s="155">
        <v>0</v>
      </c>
      <c r="F75" s="155">
        <v>0</v>
      </c>
      <c r="G75" s="155">
        <v>0</v>
      </c>
      <c r="H75" s="155">
        <v>0</v>
      </c>
      <c r="I75" s="144">
        <f>SUM(C75:H75)</f>
        <v>0</v>
      </c>
      <c r="J75" s="144">
        <f>SUM(B75-I75)</f>
        <v>0</v>
      </c>
    </row>
    <row r="76" spans="1:10" ht="15.65" customHeight="1">
      <c r="A76" s="244" t="s">
        <v>454</v>
      </c>
      <c r="B76" s="145">
        <v>0</v>
      </c>
      <c r="C76" s="155">
        <v>0</v>
      </c>
      <c r="D76" s="155">
        <v>0</v>
      </c>
      <c r="E76" s="155">
        <v>0</v>
      </c>
      <c r="F76" s="155">
        <v>0</v>
      </c>
      <c r="G76" s="155">
        <v>0</v>
      </c>
      <c r="H76" s="155">
        <v>0</v>
      </c>
      <c r="I76" s="144">
        <f t="shared" ref="I76:I100" si="26">SUM(C76:H76)</f>
        <v>0</v>
      </c>
      <c r="J76" s="144">
        <f t="shared" ref="J76:J100" si="27">SUM(B76-I76)</f>
        <v>0</v>
      </c>
    </row>
    <row r="77" spans="1:10" ht="15.65" customHeight="1">
      <c r="A77" s="244" t="s">
        <v>455</v>
      </c>
      <c r="B77" s="145">
        <v>0</v>
      </c>
      <c r="C77" s="155">
        <v>0</v>
      </c>
      <c r="D77" s="155">
        <v>0</v>
      </c>
      <c r="E77" s="155">
        <v>0</v>
      </c>
      <c r="F77" s="155">
        <v>0</v>
      </c>
      <c r="G77" s="155">
        <v>0</v>
      </c>
      <c r="H77" s="155">
        <v>0</v>
      </c>
      <c r="I77" s="144">
        <f t="shared" si="26"/>
        <v>0</v>
      </c>
      <c r="J77" s="144">
        <f t="shared" si="27"/>
        <v>0</v>
      </c>
    </row>
    <row r="78" spans="1:10" ht="15.65" customHeight="1">
      <c r="A78" s="244" t="s">
        <v>456</v>
      </c>
      <c r="B78" s="145">
        <v>0</v>
      </c>
      <c r="C78" s="155">
        <v>0</v>
      </c>
      <c r="D78" s="155">
        <v>0</v>
      </c>
      <c r="E78" s="155">
        <v>0</v>
      </c>
      <c r="F78" s="155">
        <v>0</v>
      </c>
      <c r="G78" s="155">
        <v>0</v>
      </c>
      <c r="H78" s="155">
        <v>0</v>
      </c>
      <c r="I78" s="144">
        <f t="shared" si="26"/>
        <v>0</v>
      </c>
      <c r="J78" s="144">
        <f t="shared" si="27"/>
        <v>0</v>
      </c>
    </row>
    <row r="79" spans="1:10" ht="15.65" customHeight="1">
      <c r="A79" s="244" t="s">
        <v>457</v>
      </c>
      <c r="B79" s="145">
        <v>0</v>
      </c>
      <c r="C79" s="155">
        <v>0</v>
      </c>
      <c r="D79" s="155">
        <v>0</v>
      </c>
      <c r="E79" s="155">
        <v>0</v>
      </c>
      <c r="F79" s="155">
        <v>0</v>
      </c>
      <c r="G79" s="155">
        <v>0</v>
      </c>
      <c r="H79" s="155">
        <v>0</v>
      </c>
      <c r="I79" s="144">
        <f t="shared" si="26"/>
        <v>0</v>
      </c>
      <c r="J79" s="144">
        <f t="shared" si="27"/>
        <v>0</v>
      </c>
    </row>
    <row r="80" spans="1:10" ht="15.65" customHeight="1">
      <c r="A80" s="244" t="s">
        <v>458</v>
      </c>
      <c r="B80" s="145">
        <v>0</v>
      </c>
      <c r="C80" s="155">
        <v>0</v>
      </c>
      <c r="D80" s="155">
        <v>0</v>
      </c>
      <c r="E80" s="155">
        <v>0</v>
      </c>
      <c r="F80" s="155">
        <v>0</v>
      </c>
      <c r="G80" s="155">
        <v>0</v>
      </c>
      <c r="H80" s="155">
        <v>0</v>
      </c>
      <c r="I80" s="144">
        <f t="shared" si="26"/>
        <v>0</v>
      </c>
      <c r="J80" s="144">
        <f t="shared" si="27"/>
        <v>0</v>
      </c>
    </row>
    <row r="81" spans="1:10" ht="15.65" customHeight="1">
      <c r="A81" s="244" t="s">
        <v>459</v>
      </c>
      <c r="B81" s="145">
        <v>0</v>
      </c>
      <c r="C81" s="155">
        <v>0</v>
      </c>
      <c r="D81" s="155">
        <v>0</v>
      </c>
      <c r="E81" s="155">
        <v>0</v>
      </c>
      <c r="F81" s="155">
        <v>0</v>
      </c>
      <c r="G81" s="155">
        <v>0</v>
      </c>
      <c r="H81" s="155">
        <v>0</v>
      </c>
      <c r="I81" s="144">
        <f t="shared" si="26"/>
        <v>0</v>
      </c>
      <c r="J81" s="144">
        <f t="shared" si="27"/>
        <v>0</v>
      </c>
    </row>
    <row r="82" spans="1:10" ht="15.65" customHeight="1">
      <c r="A82" s="244" t="s">
        <v>460</v>
      </c>
      <c r="B82" s="145">
        <v>0</v>
      </c>
      <c r="C82" s="155">
        <v>0</v>
      </c>
      <c r="D82" s="155">
        <v>0</v>
      </c>
      <c r="E82" s="155">
        <v>0</v>
      </c>
      <c r="F82" s="155">
        <v>0</v>
      </c>
      <c r="G82" s="155">
        <v>0</v>
      </c>
      <c r="H82" s="155">
        <v>0</v>
      </c>
      <c r="I82" s="144">
        <f t="shared" si="26"/>
        <v>0</v>
      </c>
      <c r="J82" s="144">
        <f t="shared" si="27"/>
        <v>0</v>
      </c>
    </row>
    <row r="83" spans="1:10" ht="15.65" customHeight="1">
      <c r="A83" s="244" t="s">
        <v>461</v>
      </c>
      <c r="B83" s="145">
        <v>0</v>
      </c>
      <c r="C83" s="155">
        <v>0</v>
      </c>
      <c r="D83" s="155">
        <v>0</v>
      </c>
      <c r="E83" s="155">
        <v>0</v>
      </c>
      <c r="F83" s="155">
        <v>0</v>
      </c>
      <c r="G83" s="155">
        <v>0</v>
      </c>
      <c r="H83" s="155">
        <v>0</v>
      </c>
      <c r="I83" s="144">
        <f>SUM(C83:H83)</f>
        <v>0</v>
      </c>
      <c r="J83" s="144">
        <f t="shared" si="27"/>
        <v>0</v>
      </c>
    </row>
    <row r="84" spans="1:10" ht="15.65" customHeight="1">
      <c r="A84" s="244" t="s">
        <v>462</v>
      </c>
      <c r="B84" s="145">
        <v>0</v>
      </c>
      <c r="C84" s="155">
        <v>0</v>
      </c>
      <c r="D84" s="155">
        <v>0</v>
      </c>
      <c r="E84" s="155">
        <v>0</v>
      </c>
      <c r="F84" s="155">
        <v>0</v>
      </c>
      <c r="G84" s="155">
        <v>0</v>
      </c>
      <c r="H84" s="155">
        <v>0</v>
      </c>
      <c r="I84" s="144">
        <f t="shared" si="26"/>
        <v>0</v>
      </c>
      <c r="J84" s="144">
        <f t="shared" si="27"/>
        <v>0</v>
      </c>
    </row>
    <row r="85" spans="1:10" ht="15.65" customHeight="1">
      <c r="A85" s="244" t="s">
        <v>463</v>
      </c>
      <c r="B85" s="145">
        <v>0</v>
      </c>
      <c r="C85" s="155">
        <v>0</v>
      </c>
      <c r="D85" s="155">
        <v>0</v>
      </c>
      <c r="E85" s="155">
        <v>0</v>
      </c>
      <c r="F85" s="155">
        <v>0</v>
      </c>
      <c r="G85" s="155">
        <v>0</v>
      </c>
      <c r="H85" s="155">
        <v>0</v>
      </c>
      <c r="I85" s="144">
        <f t="shared" si="26"/>
        <v>0</v>
      </c>
      <c r="J85" s="144">
        <f t="shared" si="27"/>
        <v>0</v>
      </c>
    </row>
    <row r="86" spans="1:10" ht="15.65" customHeight="1">
      <c r="A86" s="244" t="s">
        <v>464</v>
      </c>
      <c r="B86" s="145">
        <v>0</v>
      </c>
      <c r="C86" s="155">
        <v>0</v>
      </c>
      <c r="D86" s="155">
        <v>0</v>
      </c>
      <c r="E86" s="155">
        <v>0</v>
      </c>
      <c r="F86" s="155">
        <v>0</v>
      </c>
      <c r="G86" s="155">
        <v>0</v>
      </c>
      <c r="H86" s="155">
        <v>0</v>
      </c>
      <c r="I86" s="144">
        <f t="shared" si="26"/>
        <v>0</v>
      </c>
      <c r="J86" s="144">
        <f t="shared" si="27"/>
        <v>0</v>
      </c>
    </row>
    <row r="87" spans="1:10" ht="15.65" customHeight="1">
      <c r="A87" s="244" t="s">
        <v>465</v>
      </c>
      <c r="B87" s="145">
        <v>0</v>
      </c>
      <c r="C87" s="155">
        <v>0</v>
      </c>
      <c r="D87" s="155">
        <v>0</v>
      </c>
      <c r="E87" s="155">
        <v>0</v>
      </c>
      <c r="F87" s="155">
        <v>0</v>
      </c>
      <c r="G87" s="155">
        <v>0</v>
      </c>
      <c r="H87" s="155">
        <v>0</v>
      </c>
      <c r="I87" s="144">
        <f t="shared" si="26"/>
        <v>0</v>
      </c>
      <c r="J87" s="144">
        <f t="shared" si="27"/>
        <v>0</v>
      </c>
    </row>
    <row r="88" spans="1:10" ht="15.65" customHeight="1">
      <c r="A88" s="244" t="s">
        <v>466</v>
      </c>
      <c r="B88" s="145">
        <v>0</v>
      </c>
      <c r="C88" s="155">
        <v>0</v>
      </c>
      <c r="D88" s="155">
        <v>0</v>
      </c>
      <c r="E88" s="155">
        <v>0</v>
      </c>
      <c r="F88" s="155">
        <v>0</v>
      </c>
      <c r="G88" s="155">
        <v>0</v>
      </c>
      <c r="H88" s="155">
        <v>0</v>
      </c>
      <c r="I88" s="144">
        <f t="shared" si="26"/>
        <v>0</v>
      </c>
      <c r="J88" s="144">
        <f t="shared" si="27"/>
        <v>0</v>
      </c>
    </row>
    <row r="89" spans="1:10" s="281" customFormat="1" ht="15.65" customHeight="1">
      <c r="A89" s="244" t="s">
        <v>467</v>
      </c>
      <c r="B89" s="145">
        <v>0</v>
      </c>
      <c r="C89" s="155">
        <v>0</v>
      </c>
      <c r="D89" s="155">
        <v>0</v>
      </c>
      <c r="E89" s="155">
        <v>0</v>
      </c>
      <c r="F89" s="155">
        <v>0</v>
      </c>
      <c r="G89" s="155">
        <v>0</v>
      </c>
      <c r="H89" s="155">
        <v>0</v>
      </c>
      <c r="I89" s="144">
        <f t="shared" si="26"/>
        <v>0</v>
      </c>
      <c r="J89" s="144">
        <f t="shared" si="27"/>
        <v>0</v>
      </c>
    </row>
    <row r="90" spans="1:10" ht="15.65" customHeight="1">
      <c r="A90" s="244" t="s">
        <v>468</v>
      </c>
      <c r="B90" s="145">
        <v>0</v>
      </c>
      <c r="C90" s="155">
        <v>0</v>
      </c>
      <c r="D90" s="155">
        <v>0</v>
      </c>
      <c r="E90" s="155">
        <v>0</v>
      </c>
      <c r="F90" s="155">
        <v>0</v>
      </c>
      <c r="G90" s="155">
        <v>0</v>
      </c>
      <c r="H90" s="155">
        <v>0</v>
      </c>
      <c r="I90" s="144">
        <f t="shared" si="26"/>
        <v>0</v>
      </c>
      <c r="J90" s="144">
        <f t="shared" si="27"/>
        <v>0</v>
      </c>
    </row>
    <row r="91" spans="1:10" ht="15.65" customHeight="1">
      <c r="A91" s="244" t="s">
        <v>469</v>
      </c>
      <c r="B91" s="145">
        <v>0</v>
      </c>
      <c r="C91" s="155">
        <v>0</v>
      </c>
      <c r="D91" s="155">
        <v>0</v>
      </c>
      <c r="E91" s="155">
        <v>0</v>
      </c>
      <c r="F91" s="155">
        <v>0</v>
      </c>
      <c r="G91" s="155">
        <v>0</v>
      </c>
      <c r="H91" s="155">
        <v>0</v>
      </c>
      <c r="I91" s="144">
        <f t="shared" si="26"/>
        <v>0</v>
      </c>
      <c r="J91" s="144">
        <f t="shared" si="27"/>
        <v>0</v>
      </c>
    </row>
    <row r="92" spans="1:10" ht="15.65" customHeight="1">
      <c r="A92" s="244" t="s">
        <v>470</v>
      </c>
      <c r="B92" s="145">
        <v>0</v>
      </c>
      <c r="C92" s="155">
        <v>0</v>
      </c>
      <c r="D92" s="155">
        <v>0</v>
      </c>
      <c r="E92" s="155">
        <v>0</v>
      </c>
      <c r="F92" s="155">
        <v>0</v>
      </c>
      <c r="G92" s="155">
        <v>0</v>
      </c>
      <c r="H92" s="155">
        <v>0</v>
      </c>
      <c r="I92" s="144">
        <f t="shared" si="26"/>
        <v>0</v>
      </c>
      <c r="J92" s="144">
        <f t="shared" si="27"/>
        <v>0</v>
      </c>
    </row>
    <row r="93" spans="1:10" ht="15.65" customHeight="1">
      <c r="A93" s="282" t="s">
        <v>471</v>
      </c>
      <c r="B93" s="145">
        <v>0</v>
      </c>
      <c r="C93" s="155">
        <v>0</v>
      </c>
      <c r="D93" s="155">
        <v>0</v>
      </c>
      <c r="E93" s="155">
        <v>0</v>
      </c>
      <c r="F93" s="155">
        <v>0</v>
      </c>
      <c r="G93" s="155">
        <v>0</v>
      </c>
      <c r="H93" s="155">
        <v>0</v>
      </c>
      <c r="I93" s="144">
        <f t="shared" si="26"/>
        <v>0</v>
      </c>
      <c r="J93" s="144">
        <f t="shared" si="27"/>
        <v>0</v>
      </c>
    </row>
    <row r="94" spans="1:10" ht="15.65" customHeight="1">
      <c r="A94" s="282" t="s">
        <v>472</v>
      </c>
      <c r="B94" s="145">
        <v>0</v>
      </c>
      <c r="C94" s="155">
        <v>0</v>
      </c>
      <c r="D94" s="155">
        <v>0</v>
      </c>
      <c r="E94" s="155">
        <v>0</v>
      </c>
      <c r="F94" s="155">
        <v>0</v>
      </c>
      <c r="G94" s="155">
        <v>0</v>
      </c>
      <c r="H94" s="155">
        <v>0</v>
      </c>
      <c r="I94" s="144">
        <f t="shared" si="26"/>
        <v>0</v>
      </c>
      <c r="J94" s="144">
        <f t="shared" si="27"/>
        <v>0</v>
      </c>
    </row>
    <row r="95" spans="1:10" ht="15.65" customHeight="1">
      <c r="A95" s="282" t="s">
        <v>473</v>
      </c>
      <c r="B95" s="145">
        <v>0</v>
      </c>
      <c r="C95" s="155">
        <v>0</v>
      </c>
      <c r="D95" s="155">
        <v>0</v>
      </c>
      <c r="E95" s="155">
        <v>0</v>
      </c>
      <c r="F95" s="155">
        <v>0</v>
      </c>
      <c r="G95" s="155">
        <v>0</v>
      </c>
      <c r="H95" s="155">
        <v>0</v>
      </c>
      <c r="I95" s="144">
        <f t="shared" si="26"/>
        <v>0</v>
      </c>
      <c r="J95" s="144">
        <f t="shared" si="27"/>
        <v>0</v>
      </c>
    </row>
    <row r="96" spans="1:10" ht="15.65" customHeight="1">
      <c r="A96" s="282" t="s">
        <v>474</v>
      </c>
      <c r="B96" s="145">
        <v>0</v>
      </c>
      <c r="C96" s="155">
        <v>0</v>
      </c>
      <c r="D96" s="155">
        <v>0</v>
      </c>
      <c r="E96" s="155">
        <v>0</v>
      </c>
      <c r="F96" s="155">
        <v>0</v>
      </c>
      <c r="G96" s="155">
        <v>0</v>
      </c>
      <c r="H96" s="155">
        <v>0</v>
      </c>
      <c r="I96" s="144">
        <f t="shared" si="26"/>
        <v>0</v>
      </c>
      <c r="J96" s="144">
        <f t="shared" si="27"/>
        <v>0</v>
      </c>
    </row>
    <row r="97" spans="1:10" ht="15.65" customHeight="1">
      <c r="A97" s="282" t="s">
        <v>475</v>
      </c>
      <c r="B97" s="145">
        <v>0</v>
      </c>
      <c r="C97" s="155">
        <v>0</v>
      </c>
      <c r="D97" s="155">
        <v>0</v>
      </c>
      <c r="E97" s="155">
        <v>0</v>
      </c>
      <c r="F97" s="155">
        <v>0</v>
      </c>
      <c r="G97" s="155">
        <v>0</v>
      </c>
      <c r="H97" s="155">
        <v>0</v>
      </c>
      <c r="I97" s="144">
        <f t="shared" si="26"/>
        <v>0</v>
      </c>
      <c r="J97" s="144">
        <f t="shared" si="27"/>
        <v>0</v>
      </c>
    </row>
    <row r="98" spans="1:10" ht="15.65" customHeight="1">
      <c r="A98" s="282" t="s">
        <v>476</v>
      </c>
      <c r="B98" s="145">
        <v>0</v>
      </c>
      <c r="C98" s="155">
        <v>0</v>
      </c>
      <c r="D98" s="155">
        <v>0</v>
      </c>
      <c r="E98" s="155">
        <v>0</v>
      </c>
      <c r="F98" s="155">
        <v>0</v>
      </c>
      <c r="G98" s="155">
        <v>0</v>
      </c>
      <c r="H98" s="155">
        <v>0</v>
      </c>
      <c r="I98" s="144">
        <f t="shared" si="26"/>
        <v>0</v>
      </c>
      <c r="J98" s="144">
        <f t="shared" si="27"/>
        <v>0</v>
      </c>
    </row>
    <row r="99" spans="1:10" ht="15.65" customHeight="1">
      <c r="A99" s="283" t="s">
        <v>382</v>
      </c>
      <c r="B99" s="145">
        <v>0</v>
      </c>
      <c r="C99" s="155">
        <v>0</v>
      </c>
      <c r="D99" s="155">
        <v>0</v>
      </c>
      <c r="E99" s="155">
        <v>0</v>
      </c>
      <c r="F99" s="155">
        <v>0</v>
      </c>
      <c r="G99" s="155">
        <v>0</v>
      </c>
      <c r="H99" s="155">
        <v>0</v>
      </c>
      <c r="I99" s="144">
        <f t="shared" si="26"/>
        <v>0</v>
      </c>
      <c r="J99" s="144">
        <f t="shared" si="27"/>
        <v>0</v>
      </c>
    </row>
    <row r="100" spans="1:10" ht="15.65" customHeight="1">
      <c r="A100" s="283" t="s">
        <v>382</v>
      </c>
      <c r="B100" s="155">
        <v>0</v>
      </c>
      <c r="C100" s="155">
        <v>0</v>
      </c>
      <c r="D100" s="155">
        <v>0</v>
      </c>
      <c r="E100" s="155">
        <v>0</v>
      </c>
      <c r="F100" s="155">
        <v>0</v>
      </c>
      <c r="G100" s="155">
        <v>0</v>
      </c>
      <c r="H100" s="155">
        <v>0</v>
      </c>
      <c r="I100" s="144">
        <f t="shared" si="26"/>
        <v>0</v>
      </c>
      <c r="J100" s="144">
        <f t="shared" si="27"/>
        <v>0</v>
      </c>
    </row>
    <row r="101" spans="1:10" ht="15.65" customHeight="1">
      <c r="A101" s="284" t="s">
        <v>15</v>
      </c>
      <c r="B101" s="141">
        <f t="shared" ref="B101:J101" si="28">SUM(B75:B100)</f>
        <v>0</v>
      </c>
      <c r="C101" s="142">
        <f>SUM(C75:C100)</f>
        <v>0</v>
      </c>
      <c r="D101" s="142">
        <f t="shared" si="28"/>
        <v>0</v>
      </c>
      <c r="E101" s="142">
        <f t="shared" si="28"/>
        <v>0</v>
      </c>
      <c r="F101" s="142">
        <f t="shared" si="28"/>
        <v>0</v>
      </c>
      <c r="G101" s="142">
        <f t="shared" si="28"/>
        <v>0</v>
      </c>
      <c r="H101" s="142">
        <f t="shared" si="28"/>
        <v>0</v>
      </c>
      <c r="I101" s="143">
        <f t="shared" si="28"/>
        <v>0</v>
      </c>
      <c r="J101" s="143">
        <f t="shared" si="28"/>
        <v>0</v>
      </c>
    </row>
    <row r="105" spans="1:10">
      <c r="E105" s="285"/>
    </row>
  </sheetData>
  <sheetProtection selectLockedCells="1"/>
  <mergeCells count="13">
    <mergeCell ref="L7:M7"/>
    <mergeCell ref="L8:M8"/>
    <mergeCell ref="L9:M9"/>
    <mergeCell ref="A72:J72"/>
    <mergeCell ref="A73:A74"/>
    <mergeCell ref="I73:I74"/>
    <mergeCell ref="J73:J74"/>
    <mergeCell ref="A2:J2"/>
    <mergeCell ref="A3:J3"/>
    <mergeCell ref="A4:J4"/>
    <mergeCell ref="A5:J5"/>
    <mergeCell ref="I6:I7"/>
    <mergeCell ref="J6:J7"/>
  </mergeCells>
  <printOptions horizontalCentered="1" verticalCentered="1"/>
  <pageMargins left="0.7" right="0.7" top="0.75" bottom="0.75" header="0.3" footer="0.3"/>
  <pageSetup scale="36" orientation="portrait" r:id="rId1"/>
  <headerFooter>
    <oddFooter>&amp;A</oddFooter>
  </headerFooter>
  <ignoredErrors>
    <ignoredError sqref="I12:I18 I21:I28 I31:I34 I8:I9 I37:I53 I63:I69 I56:I60 C74:H74 I75:I100" formulaRange="1"/>
    <ignoredError sqref="C10:H10 B101" unlockedFormula="1"/>
    <ignoredError sqref="I70" formula="1" formulaRange="1"/>
    <ignoredError sqref="J70"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249977111117893"/>
    <pageSetUpPr fitToPage="1"/>
  </sheetPr>
  <dimension ref="B1:T42"/>
  <sheetViews>
    <sheetView showGridLines="0" zoomScale="90" zoomScaleNormal="90" zoomScalePageLayoutView="90" workbookViewId="0"/>
  </sheetViews>
  <sheetFormatPr defaultColWidth="10.7265625" defaultRowHeight="13"/>
  <cols>
    <col min="1" max="1" width="6.26953125" style="2" customWidth="1"/>
    <col min="2" max="2" width="6.7265625" style="2" customWidth="1"/>
    <col min="3" max="3" width="29.7265625" style="2" customWidth="1"/>
    <col min="4" max="4" width="26.81640625" style="2" customWidth="1"/>
    <col min="5" max="5" width="6.7265625" style="2" customWidth="1"/>
    <col min="6" max="6" width="9.26953125" style="2" customWidth="1"/>
    <col min="7" max="7" width="11" style="2" customWidth="1"/>
    <col min="8" max="8" width="7.26953125" style="2" customWidth="1"/>
    <col min="9" max="9" width="5.26953125" style="2" customWidth="1"/>
    <col min="10" max="10" width="11.1796875" style="2" customWidth="1"/>
    <col min="11" max="11" width="10.54296875" style="2" customWidth="1"/>
    <col min="12" max="12" width="10.7265625" style="2"/>
    <col min="13" max="13" width="13.81640625" style="2" customWidth="1"/>
    <col min="14" max="14" width="10.7265625" style="2"/>
    <col min="15" max="15" width="14.26953125" style="2" bestFit="1" customWidth="1"/>
    <col min="16" max="16384" width="10.7265625" style="2"/>
  </cols>
  <sheetData>
    <row r="1" spans="2:20" ht="74.25" customHeight="1"/>
    <row r="2" spans="2:20" s="4" customFormat="1" ht="70.5" customHeight="1">
      <c r="B2" s="487" t="s">
        <v>5</v>
      </c>
      <c r="C2" s="487"/>
      <c r="D2" s="487"/>
      <c r="E2" s="487"/>
      <c r="F2" s="487"/>
      <c r="G2" s="487"/>
      <c r="H2" s="487"/>
      <c r="I2" s="487"/>
      <c r="J2" s="487"/>
    </row>
    <row r="3" spans="2:20" ht="33" customHeight="1">
      <c r="B3" s="496" t="s">
        <v>6</v>
      </c>
      <c r="C3" s="496"/>
      <c r="D3" s="496"/>
      <c r="E3" s="496"/>
      <c r="F3" s="496"/>
      <c r="G3" s="496"/>
      <c r="H3" s="496"/>
      <c r="I3" s="496"/>
      <c r="J3" s="496"/>
      <c r="K3" s="496"/>
    </row>
    <row r="4" spans="2:20" ht="106.9" customHeight="1">
      <c r="B4" s="497" t="s">
        <v>7</v>
      </c>
      <c r="C4" s="497"/>
      <c r="D4" s="497"/>
      <c r="E4" s="497"/>
      <c r="F4" s="497"/>
      <c r="G4" s="497"/>
      <c r="H4" s="497"/>
      <c r="I4" s="497"/>
      <c r="J4" s="497"/>
      <c r="K4" s="497"/>
    </row>
    <row r="5" spans="2:20" s="15" customFormat="1" ht="53.5" customHeight="1">
      <c r="B5" s="498" t="s">
        <v>8</v>
      </c>
      <c r="C5" s="499"/>
      <c r="D5" s="499"/>
      <c r="E5" s="499"/>
      <c r="F5" s="499"/>
      <c r="G5" s="499"/>
      <c r="H5" s="499"/>
      <c r="I5" s="499"/>
      <c r="J5" s="499"/>
      <c r="K5" s="500"/>
    </row>
    <row r="6" spans="2:20" ht="31.5" customHeight="1">
      <c r="B6" s="501" t="s">
        <v>9</v>
      </c>
      <c r="C6" s="502"/>
      <c r="D6" s="502"/>
      <c r="E6" s="502"/>
      <c r="F6" s="502"/>
      <c r="G6" s="502"/>
      <c r="H6" s="502"/>
      <c r="I6" s="502"/>
      <c r="J6" s="502"/>
      <c r="K6" s="503"/>
      <c r="M6" s="468"/>
      <c r="N6" s="468"/>
      <c r="O6" s="468"/>
    </row>
    <row r="7" spans="2:20" ht="30" customHeight="1">
      <c r="B7" s="505" t="s">
        <v>10</v>
      </c>
      <c r="C7" s="505"/>
      <c r="D7" s="21" t="s">
        <v>11</v>
      </c>
      <c r="E7" s="1034" t="s">
        <v>811</v>
      </c>
      <c r="F7" s="1034"/>
      <c r="G7" s="1034"/>
      <c r="H7" s="1034"/>
      <c r="I7" s="1034"/>
      <c r="J7" s="1034"/>
      <c r="K7" s="1034"/>
      <c r="M7" s="474"/>
      <c r="N7" s="475"/>
      <c r="O7" s="476"/>
    </row>
    <row r="8" spans="2:20" ht="30" customHeight="1">
      <c r="B8" s="495" t="s">
        <v>12</v>
      </c>
      <c r="C8" s="495"/>
      <c r="D8" s="57">
        <v>50000</v>
      </c>
      <c r="E8" s="1034"/>
      <c r="F8" s="1034"/>
      <c r="G8" s="1034"/>
      <c r="H8" s="1034"/>
      <c r="I8" s="1034"/>
      <c r="J8" s="1034"/>
      <c r="K8" s="1034"/>
      <c r="M8" s="474"/>
      <c r="N8" s="475"/>
      <c r="O8" s="476"/>
    </row>
    <row r="9" spans="2:20" ht="30" customHeight="1">
      <c r="B9" s="1035" t="s">
        <v>808</v>
      </c>
      <c r="C9" s="1035"/>
      <c r="D9" s="1036">
        <v>350000</v>
      </c>
      <c r="E9" s="1034"/>
      <c r="F9" s="1034"/>
      <c r="G9" s="1034"/>
      <c r="H9" s="1034"/>
      <c r="I9" s="1034"/>
      <c r="J9" s="1034"/>
      <c r="K9" s="1034"/>
      <c r="M9" s="474"/>
      <c r="N9" s="475"/>
      <c r="O9" s="476"/>
    </row>
    <row r="10" spans="2:20" ht="30" customHeight="1">
      <c r="B10" s="1035" t="s">
        <v>13</v>
      </c>
      <c r="C10" s="1035"/>
      <c r="D10" s="1036">
        <v>50000</v>
      </c>
      <c r="E10" s="1034"/>
      <c r="F10" s="1034"/>
      <c r="G10" s="1034"/>
      <c r="H10" s="1034"/>
      <c r="I10" s="1034"/>
      <c r="J10" s="1034"/>
      <c r="K10" s="1034"/>
      <c r="M10" s="474"/>
      <c r="N10" s="475"/>
      <c r="O10" s="476"/>
    </row>
    <row r="11" spans="2:20" ht="30" customHeight="1">
      <c r="B11" s="1035" t="s">
        <v>14</v>
      </c>
      <c r="C11" s="1035"/>
      <c r="D11" s="1036">
        <v>50000</v>
      </c>
      <c r="E11" s="1034"/>
      <c r="F11" s="1034"/>
      <c r="G11" s="1034"/>
      <c r="H11" s="1034"/>
      <c r="I11" s="1034"/>
      <c r="J11" s="1034"/>
      <c r="K11" s="1034"/>
      <c r="M11" s="477"/>
      <c r="N11" s="475"/>
      <c r="O11" s="476"/>
    </row>
    <row r="12" spans="2:20" ht="30" customHeight="1">
      <c r="B12" s="1037" t="s">
        <v>809</v>
      </c>
      <c r="C12" s="1037"/>
      <c r="D12" s="1038">
        <f>SUM(D8:D11)</f>
        <v>500000</v>
      </c>
      <c r="E12" s="1034"/>
      <c r="F12" s="1034"/>
      <c r="G12" s="1034"/>
      <c r="H12" s="1034"/>
      <c r="I12" s="1034"/>
      <c r="J12" s="1034"/>
      <c r="K12" s="1034"/>
      <c r="M12" s="492"/>
      <c r="N12" s="492"/>
      <c r="O12" s="492"/>
      <c r="P12" s="469"/>
      <c r="Q12" s="469"/>
      <c r="R12" s="469"/>
      <c r="S12" s="469"/>
      <c r="T12" s="469"/>
    </row>
    <row r="13" spans="2:20" ht="38.25" customHeight="1">
      <c r="B13" s="493" t="s">
        <v>16</v>
      </c>
      <c r="C13" s="494"/>
      <c r="D13" s="42" t="s">
        <v>17</v>
      </c>
      <c r="E13" s="506" t="s">
        <v>18</v>
      </c>
      <c r="F13" s="506"/>
      <c r="G13" s="36" t="s">
        <v>19</v>
      </c>
      <c r="H13" s="506" t="s">
        <v>20</v>
      </c>
      <c r="I13" s="506"/>
      <c r="J13" s="506"/>
      <c r="K13" s="506"/>
      <c r="M13" s="492"/>
      <c r="N13" s="492"/>
      <c r="O13" s="492"/>
      <c r="P13" s="469"/>
      <c r="Q13" s="469"/>
      <c r="R13" s="469"/>
      <c r="S13" s="469"/>
      <c r="T13" s="469"/>
    </row>
    <row r="14" spans="2:20" ht="30" customHeight="1">
      <c r="B14" s="495" t="s">
        <v>21</v>
      </c>
      <c r="C14" s="495"/>
      <c r="D14" s="53" t="s">
        <v>24</v>
      </c>
      <c r="E14" s="507">
        <v>46052</v>
      </c>
      <c r="F14" s="507"/>
      <c r="G14" s="55">
        <v>1</v>
      </c>
      <c r="H14" s="511" t="s">
        <v>22</v>
      </c>
      <c r="I14" s="511"/>
      <c r="J14" s="511"/>
      <c r="K14" s="511"/>
      <c r="M14" s="478"/>
      <c r="N14" s="468"/>
      <c r="O14" s="468"/>
      <c r="P14" s="468"/>
      <c r="Q14" s="468"/>
    </row>
    <row r="15" spans="2:20" ht="30" customHeight="1">
      <c r="B15" s="512" t="s">
        <v>23</v>
      </c>
      <c r="C15" s="512"/>
      <c r="D15" s="53" t="s">
        <v>24</v>
      </c>
      <c r="E15" s="509">
        <v>46066</v>
      </c>
      <c r="F15" s="509"/>
      <c r="G15" s="56">
        <f>_xlfn.DAYS(E15,E14)</f>
        <v>14</v>
      </c>
      <c r="H15" s="497" t="s">
        <v>22</v>
      </c>
      <c r="I15" s="497"/>
      <c r="J15" s="497"/>
      <c r="K15" s="497"/>
    </row>
    <row r="16" spans="2:20" ht="30" customHeight="1">
      <c r="B16" s="495" t="s">
        <v>25</v>
      </c>
      <c r="C16" s="495"/>
      <c r="D16" s="53" t="s">
        <v>24</v>
      </c>
      <c r="E16" s="510">
        <v>46073</v>
      </c>
      <c r="F16" s="510"/>
      <c r="G16" s="56">
        <f>_xlfn.DAYS(E16,E14)</f>
        <v>21</v>
      </c>
      <c r="H16" s="497" t="s">
        <v>26</v>
      </c>
      <c r="I16" s="497"/>
      <c r="J16" s="497"/>
      <c r="K16" s="497"/>
    </row>
    <row r="17" spans="2:11" s="1044" customFormat="1" ht="30" customHeight="1">
      <c r="B17" s="1039" t="s">
        <v>27</v>
      </c>
      <c r="C17" s="1039"/>
      <c r="D17" s="1040" t="s">
        <v>24</v>
      </c>
      <c r="E17" s="1041">
        <v>46101</v>
      </c>
      <c r="F17" s="1041"/>
      <c r="G17" s="1042">
        <f>_xlfn.DAYS(E17,E14)</f>
        <v>49</v>
      </c>
      <c r="H17" s="1043" t="s">
        <v>810</v>
      </c>
      <c r="I17" s="1043"/>
      <c r="J17" s="1043"/>
      <c r="K17" s="1043"/>
    </row>
    <row r="18" spans="2:11" ht="30" customHeight="1">
      <c r="B18" s="512" t="s">
        <v>28</v>
      </c>
      <c r="C18" s="512"/>
      <c r="D18" s="54" t="s">
        <v>24</v>
      </c>
      <c r="E18" s="509">
        <v>46101</v>
      </c>
      <c r="F18" s="509"/>
      <c r="G18" s="56">
        <f>_xlfn.DAYS(E18,E14)</f>
        <v>49</v>
      </c>
      <c r="H18" s="497" t="s">
        <v>22</v>
      </c>
      <c r="I18" s="497"/>
      <c r="J18" s="497"/>
      <c r="K18" s="497"/>
    </row>
    <row r="19" spans="2:11" ht="30" customHeight="1">
      <c r="B19" s="495" t="s">
        <v>29</v>
      </c>
      <c r="C19" s="495"/>
      <c r="D19" s="54" t="s">
        <v>24</v>
      </c>
      <c r="E19" s="510">
        <v>46171</v>
      </c>
      <c r="F19" s="510"/>
      <c r="G19" s="56">
        <f>_xlfn.DAYS(E19,E14)</f>
        <v>119</v>
      </c>
      <c r="H19" s="497" t="s">
        <v>22</v>
      </c>
      <c r="I19" s="497"/>
      <c r="J19" s="497"/>
      <c r="K19" s="497"/>
    </row>
    <row r="20" spans="2:11" ht="34.15" customHeight="1">
      <c r="B20" s="508" t="s">
        <v>30</v>
      </c>
      <c r="C20" s="508"/>
      <c r="D20" s="508"/>
      <c r="E20" s="508"/>
      <c r="F20" s="508"/>
      <c r="G20" s="508"/>
      <c r="H20" s="508"/>
      <c r="I20" s="508"/>
      <c r="J20" s="508"/>
      <c r="K20" s="508"/>
    </row>
    <row r="21" spans="2:11" ht="37.15" customHeight="1">
      <c r="B21" s="504" t="s">
        <v>31</v>
      </c>
      <c r="C21" s="504"/>
      <c r="D21" s="504"/>
      <c r="E21" s="504"/>
      <c r="F21" s="504"/>
      <c r="G21" s="504"/>
      <c r="H21" s="504"/>
      <c r="I21" s="504"/>
      <c r="J21" s="504"/>
    </row>
    <row r="22" spans="2:11" s="16" customFormat="1" ht="28.9" customHeight="1">
      <c r="B22" s="513" t="s">
        <v>32</v>
      </c>
      <c r="C22" s="513"/>
      <c r="D22" s="513"/>
      <c r="E22" s="513"/>
      <c r="F22" s="513"/>
      <c r="G22" s="513"/>
      <c r="H22" s="513"/>
      <c r="I22" s="513"/>
      <c r="J22" s="513"/>
    </row>
    <row r="23" spans="2:11" ht="59.5" customHeight="1">
      <c r="B23" s="484"/>
      <c r="C23" s="484"/>
      <c r="D23" s="16"/>
      <c r="E23" s="486"/>
      <c r="F23" s="486"/>
      <c r="G23" s="486"/>
      <c r="H23" s="486"/>
      <c r="J23" s="1"/>
    </row>
    <row r="24" spans="2:11" ht="38.25" customHeight="1">
      <c r="D24" s="16"/>
      <c r="E24" s="485"/>
      <c r="F24" s="485"/>
      <c r="G24" s="485"/>
      <c r="H24" s="485"/>
      <c r="I24" s="16"/>
      <c r="J24" s="1"/>
    </row>
    <row r="25" spans="2:11" ht="18.75" customHeight="1"/>
    <row r="26" spans="2:11" ht="49.15" customHeight="1"/>
    <row r="27" spans="2:11" ht="83.5" customHeight="1"/>
    <row r="28" spans="2:11" ht="42.65" customHeight="1"/>
    <row r="29" spans="2:11" ht="67.900000000000006" customHeight="1"/>
    <row r="30" spans="2:11" ht="66" customHeight="1"/>
    <row r="31" spans="2:11" ht="68.5" customHeight="1"/>
    <row r="32" spans="2:11" ht="73.900000000000006" customHeight="1"/>
    <row r="33" spans="2:10" ht="38.5" customHeight="1"/>
    <row r="34" spans="2:10" ht="24.65" customHeight="1"/>
    <row r="35" spans="2:10" ht="19.899999999999999" customHeight="1"/>
    <row r="36" spans="2:10" ht="14.5" customHeight="1"/>
    <row r="37" spans="2:10" ht="16.149999999999999" customHeight="1"/>
    <row r="38" spans="2:10" ht="15.65" customHeight="1"/>
    <row r="39" spans="2:10" ht="40.5" customHeight="1"/>
    <row r="40" spans="2:10" s="15" customFormat="1" ht="28.15" customHeight="1">
      <c r="B40" s="2"/>
      <c r="C40" s="2"/>
      <c r="D40" s="2"/>
      <c r="E40" s="2"/>
      <c r="F40" s="2"/>
      <c r="G40" s="2"/>
      <c r="H40" s="2"/>
      <c r="I40" s="2"/>
      <c r="J40" s="2"/>
    </row>
    <row r="41" spans="2:10" ht="27" customHeight="1"/>
    <row r="42" spans="2:10" ht="26.25" customHeight="1"/>
  </sheetData>
  <sheetProtection selectLockedCells="1" selectUnlockedCells="1"/>
  <mergeCells count="42">
    <mergeCell ref="B22:J22"/>
    <mergeCell ref="E24:F24"/>
    <mergeCell ref="G24:H24"/>
    <mergeCell ref="E23:F23"/>
    <mergeCell ref="G23:H23"/>
    <mergeCell ref="B23:C23"/>
    <mergeCell ref="B18:C18"/>
    <mergeCell ref="E15:F15"/>
    <mergeCell ref="B12:C12"/>
    <mergeCell ref="B17:C17"/>
    <mergeCell ref="B15:C15"/>
    <mergeCell ref="B16:C16"/>
    <mergeCell ref="E16:F16"/>
    <mergeCell ref="B21:J21"/>
    <mergeCell ref="B7:C7"/>
    <mergeCell ref="E13:F13"/>
    <mergeCell ref="E14:F14"/>
    <mergeCell ref="B19:C19"/>
    <mergeCell ref="E17:F17"/>
    <mergeCell ref="H17:K17"/>
    <mergeCell ref="B20:K20"/>
    <mergeCell ref="H18:K18"/>
    <mergeCell ref="H19:K19"/>
    <mergeCell ref="E18:F18"/>
    <mergeCell ref="E19:F19"/>
    <mergeCell ref="H13:K13"/>
    <mergeCell ref="H14:K14"/>
    <mergeCell ref="H16:K16"/>
    <mergeCell ref="H15:K15"/>
    <mergeCell ref="M12:O13"/>
    <mergeCell ref="B2:J2"/>
    <mergeCell ref="B13:C13"/>
    <mergeCell ref="B14:C14"/>
    <mergeCell ref="B9:C9"/>
    <mergeCell ref="B10:C10"/>
    <mergeCell ref="B11:C11"/>
    <mergeCell ref="B8:C8"/>
    <mergeCell ref="E7:K12"/>
    <mergeCell ref="B3:K3"/>
    <mergeCell ref="B4:K4"/>
    <mergeCell ref="B5:K5"/>
    <mergeCell ref="B6:K6"/>
  </mergeCells>
  <phoneticPr fontId="44" type="noConversion"/>
  <pageMargins left="0.7" right="0.7" top="1.25" bottom="0.5" header="0.3" footer="0.3"/>
  <pageSetup scale="72" orientation="portrait" r:id="rId1"/>
  <headerFooter>
    <oddFooter>&amp;L&amp;A</oddFooter>
  </headerFooter>
  <rowBreaks count="1" manualBreakCount="1">
    <brk id="23" max="10"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EB7E9-1167-4AE5-A2CD-F698023670AB}">
  <sheetPr>
    <tabColor rgb="FFFFFF00"/>
  </sheetPr>
  <dimension ref="A1:Q41"/>
  <sheetViews>
    <sheetView showGridLines="0" zoomScaleNormal="100" workbookViewId="0"/>
  </sheetViews>
  <sheetFormatPr defaultColWidth="10.7265625" defaultRowHeight="13"/>
  <cols>
    <col min="1" max="1" width="1.7265625" style="308" customWidth="1"/>
    <col min="2" max="2" width="2.7265625" style="308" customWidth="1"/>
    <col min="3" max="3" width="34.1796875" style="308" customWidth="1"/>
    <col min="4" max="4" width="18.81640625" style="308" customWidth="1"/>
    <col min="5" max="5" width="3.26953125" style="308" customWidth="1"/>
    <col min="6" max="6" width="2.7265625" style="308" customWidth="1"/>
    <col min="7" max="7" width="38.54296875" style="308" customWidth="1"/>
    <col min="8" max="8" width="18.453125" style="308" customWidth="1"/>
    <col min="9" max="9" width="2.7265625" style="308" customWidth="1"/>
    <col min="10" max="10" width="3.54296875" style="308" customWidth="1"/>
    <col min="11" max="11" width="6.26953125" style="308" customWidth="1"/>
    <col min="12" max="12" width="7.7265625" style="308" customWidth="1"/>
    <col min="13" max="14" width="4.7265625" style="308" customWidth="1"/>
    <col min="15" max="15" width="2.7265625" style="308" customWidth="1"/>
    <col min="16" max="16" width="8" style="308" customWidth="1"/>
    <col min="17" max="16384" width="10.7265625" style="308"/>
  </cols>
  <sheetData>
    <row r="1" spans="1:17" ht="82" customHeight="1"/>
    <row r="2" spans="1:17" ht="34.9" customHeight="1">
      <c r="B2" s="809" t="s">
        <v>53</v>
      </c>
      <c r="C2" s="809"/>
      <c r="D2" s="809"/>
      <c r="E2" s="809"/>
      <c r="F2" s="809"/>
      <c r="G2" s="809"/>
      <c r="H2" s="809"/>
    </row>
    <row r="3" spans="1:17" ht="33" customHeight="1">
      <c r="B3" s="787" t="s">
        <v>482</v>
      </c>
      <c r="C3" s="787"/>
      <c r="D3" s="787"/>
      <c r="E3" s="787"/>
      <c r="F3" s="787"/>
      <c r="G3" s="787"/>
      <c r="H3" s="787"/>
    </row>
    <row r="4" spans="1:17" ht="30.65" customHeight="1">
      <c r="B4" s="809">
        <f>'Applicant-4 (Pre-App Pg 1)'!D12</f>
        <v>0</v>
      </c>
      <c r="C4" s="809"/>
      <c r="D4" s="809"/>
      <c r="E4" s="809"/>
      <c r="F4" s="809"/>
      <c r="G4" s="809"/>
      <c r="H4" s="809"/>
    </row>
    <row r="5" spans="1:17" s="313" customFormat="1" ht="32.5" customHeight="1">
      <c r="A5" s="309"/>
      <c r="B5" s="809" t="str">
        <f>'Perm Gap Budget 1'!B11</f>
        <v>TYPE PROJECT NAME HERE</v>
      </c>
      <c r="C5" s="809"/>
      <c r="D5" s="809"/>
      <c r="E5" s="809"/>
      <c r="F5" s="809"/>
      <c r="G5" s="809"/>
      <c r="H5" s="809"/>
      <c r="I5" s="310"/>
      <c r="J5" s="310"/>
      <c r="K5" s="310"/>
      <c r="L5" s="311"/>
      <c r="M5" s="311"/>
      <c r="N5" s="311"/>
      <c r="O5" s="311"/>
      <c r="P5" s="312"/>
      <c r="Q5" s="311"/>
    </row>
    <row r="6" spans="1:17" ht="12" customHeight="1">
      <c r="A6" s="314"/>
      <c r="B6" s="810" t="s">
        <v>483</v>
      </c>
      <c r="C6" s="810"/>
      <c r="D6" s="810"/>
      <c r="E6" s="810"/>
      <c r="F6" s="810"/>
      <c r="G6" s="810"/>
      <c r="H6" s="810"/>
      <c r="I6" s="314"/>
      <c r="J6" s="314"/>
      <c r="K6" s="314"/>
      <c r="L6" s="315"/>
      <c r="M6" s="315"/>
      <c r="N6" s="315"/>
      <c r="O6" s="315"/>
      <c r="P6" s="316"/>
      <c r="Q6" s="315"/>
    </row>
    <row r="7" spans="1:17" ht="58.15" customHeight="1">
      <c r="A7" s="314"/>
      <c r="B7" s="810"/>
      <c r="C7" s="810"/>
      <c r="D7" s="810"/>
      <c r="E7" s="810"/>
      <c r="F7" s="810"/>
      <c r="G7" s="810"/>
      <c r="H7" s="810"/>
      <c r="I7" s="314"/>
      <c r="J7" s="314"/>
      <c r="K7" s="314"/>
      <c r="L7" s="315"/>
      <c r="M7" s="315"/>
      <c r="N7" s="315"/>
      <c r="O7" s="315"/>
      <c r="P7" s="316"/>
      <c r="Q7" s="315"/>
    </row>
    <row r="8" spans="1:17" ht="12" customHeight="1">
      <c r="A8" s="314"/>
      <c r="B8" s="810"/>
      <c r="C8" s="810"/>
      <c r="D8" s="810"/>
      <c r="E8" s="810"/>
      <c r="F8" s="810"/>
      <c r="G8" s="810"/>
      <c r="H8" s="810"/>
      <c r="I8" s="314"/>
      <c r="J8" s="314"/>
      <c r="K8" s="314"/>
      <c r="L8" s="315"/>
      <c r="M8" s="315"/>
      <c r="N8" s="315"/>
      <c r="O8" s="316"/>
      <c r="P8" s="316"/>
      <c r="Q8" s="315"/>
    </row>
    <row r="9" spans="1:17" ht="20.149999999999999" customHeight="1">
      <c r="A9" s="314"/>
      <c r="B9" s="788" t="s">
        <v>484</v>
      </c>
      <c r="C9" s="789"/>
      <c r="D9" s="790"/>
      <c r="E9" s="314"/>
      <c r="F9" s="788" t="s">
        <v>485</v>
      </c>
      <c r="G9" s="789"/>
      <c r="H9" s="790"/>
      <c r="I9" s="317"/>
      <c r="J9" s="314"/>
      <c r="K9" s="314"/>
      <c r="L9" s="315"/>
      <c r="M9" s="315"/>
      <c r="N9" s="315"/>
      <c r="O9" s="316"/>
      <c r="P9" s="316"/>
      <c r="Q9" s="315"/>
    </row>
    <row r="10" spans="1:17" ht="20.5" customHeight="1">
      <c r="A10" s="314"/>
      <c r="B10" s="791" t="s">
        <v>486</v>
      </c>
      <c r="C10" s="791"/>
      <c r="D10" s="318" t="s">
        <v>487</v>
      </c>
      <c r="E10" s="319"/>
      <c r="F10" s="792" t="s">
        <v>486</v>
      </c>
      <c r="G10" s="792"/>
      <c r="H10" s="318" t="s">
        <v>487</v>
      </c>
      <c r="I10" s="320"/>
      <c r="J10" s="321"/>
      <c r="K10" s="321"/>
      <c r="O10" s="322"/>
      <c r="P10" s="322"/>
    </row>
    <row r="11" spans="1:17" ht="20.149999999999999" customHeight="1">
      <c r="A11" s="314"/>
      <c r="B11" s="793" t="s">
        <v>488</v>
      </c>
      <c r="C11" s="793"/>
      <c r="D11" s="89">
        <v>0</v>
      </c>
      <c r="E11" s="319"/>
      <c r="F11" s="794" t="s">
        <v>489</v>
      </c>
      <c r="G11" s="794"/>
      <c r="H11" s="89">
        <v>0</v>
      </c>
      <c r="I11" s="320"/>
      <c r="J11" s="321"/>
      <c r="K11" s="321"/>
      <c r="O11" s="322"/>
      <c r="P11" s="322"/>
    </row>
    <row r="12" spans="1:17" ht="20.149999999999999" customHeight="1">
      <c r="A12" s="314"/>
      <c r="B12" s="793" t="s">
        <v>490</v>
      </c>
      <c r="C12" s="793"/>
      <c r="D12" s="89">
        <v>0</v>
      </c>
      <c r="E12" s="319"/>
      <c r="F12" s="794" t="s">
        <v>491</v>
      </c>
      <c r="G12" s="794"/>
      <c r="H12" s="90">
        <v>0</v>
      </c>
      <c r="I12" s="320"/>
      <c r="J12" s="321"/>
      <c r="K12" s="321"/>
      <c r="O12" s="322"/>
      <c r="P12" s="322"/>
    </row>
    <row r="13" spans="1:17" ht="20.149999999999999" customHeight="1">
      <c r="A13" s="314"/>
      <c r="B13" s="793" t="s">
        <v>492</v>
      </c>
      <c r="C13" s="793"/>
      <c r="D13" s="89">
        <v>0</v>
      </c>
      <c r="E13" s="319"/>
      <c r="F13" s="794" t="s">
        <v>493</v>
      </c>
      <c r="G13" s="794"/>
      <c r="H13" s="89">
        <v>0</v>
      </c>
      <c r="I13" s="320"/>
      <c r="J13" s="321"/>
      <c r="K13" s="321"/>
      <c r="O13" s="322"/>
      <c r="P13" s="322"/>
    </row>
    <row r="14" spans="1:17" ht="20.149999999999999" customHeight="1">
      <c r="A14" s="314"/>
      <c r="B14" s="793" t="s">
        <v>494</v>
      </c>
      <c r="C14" s="793"/>
      <c r="D14" s="89">
        <v>0</v>
      </c>
      <c r="E14" s="319"/>
      <c r="F14" s="794" t="s">
        <v>495</v>
      </c>
      <c r="G14" s="794"/>
      <c r="H14" s="89">
        <v>0</v>
      </c>
      <c r="I14" s="320"/>
      <c r="J14" s="321"/>
      <c r="K14" s="321"/>
      <c r="O14" s="322"/>
      <c r="P14" s="322"/>
    </row>
    <row r="15" spans="1:17" ht="20.149999999999999" customHeight="1">
      <c r="A15" s="314"/>
      <c r="B15" s="793" t="s">
        <v>496</v>
      </c>
      <c r="C15" s="793"/>
      <c r="D15" s="89">
        <v>0</v>
      </c>
      <c r="E15" s="319"/>
      <c r="F15" s="794" t="s">
        <v>497</v>
      </c>
      <c r="G15" s="794"/>
      <c r="H15" s="89">
        <v>0</v>
      </c>
      <c r="I15" s="320"/>
      <c r="J15" s="321"/>
      <c r="K15" s="321"/>
      <c r="O15" s="322"/>
      <c r="P15" s="322"/>
    </row>
    <row r="16" spans="1:17" ht="20.149999999999999" customHeight="1">
      <c r="A16" s="314"/>
      <c r="B16" s="793" t="s">
        <v>498</v>
      </c>
      <c r="C16" s="793"/>
      <c r="D16" s="89">
        <v>0</v>
      </c>
      <c r="E16" s="319"/>
      <c r="F16" s="794" t="s">
        <v>499</v>
      </c>
      <c r="G16" s="794"/>
      <c r="H16" s="89">
        <v>0</v>
      </c>
      <c r="I16" s="320"/>
      <c r="J16" s="321"/>
      <c r="K16" s="321"/>
      <c r="O16" s="322"/>
      <c r="P16" s="322"/>
    </row>
    <row r="17" spans="1:16" ht="20.149999999999999" customHeight="1">
      <c r="A17" s="314"/>
      <c r="B17" s="793" t="s">
        <v>500</v>
      </c>
      <c r="C17" s="793"/>
      <c r="D17" s="89">
        <v>0</v>
      </c>
      <c r="E17" s="319"/>
      <c r="F17" s="794" t="s">
        <v>501</v>
      </c>
      <c r="G17" s="794"/>
      <c r="H17" s="89">
        <v>0</v>
      </c>
      <c r="I17" s="320"/>
      <c r="J17" s="321"/>
      <c r="K17" s="342"/>
      <c r="O17" s="322"/>
      <c r="P17" s="322"/>
    </row>
    <row r="18" spans="1:16" s="327" customFormat="1" ht="20.149999999999999" customHeight="1">
      <c r="A18" s="323"/>
      <c r="B18" s="795" t="s">
        <v>502</v>
      </c>
      <c r="C18" s="795"/>
      <c r="D18" s="89">
        <v>0</v>
      </c>
      <c r="E18" s="324"/>
      <c r="F18" s="796" t="s">
        <v>503</v>
      </c>
      <c r="G18" s="796"/>
      <c r="H18" s="89">
        <v>0</v>
      </c>
      <c r="I18" s="325"/>
      <c r="J18" s="326"/>
      <c r="K18" s="325"/>
      <c r="O18" s="328"/>
      <c r="P18" s="328"/>
    </row>
    <row r="19" spans="1:16" s="327" customFormat="1" ht="20.149999999999999" customHeight="1">
      <c r="A19" s="323"/>
      <c r="B19" s="795" t="s">
        <v>504</v>
      </c>
      <c r="C19" s="795"/>
      <c r="D19" s="89">
        <v>0</v>
      </c>
      <c r="E19" s="324"/>
      <c r="F19" s="796" t="s">
        <v>505</v>
      </c>
      <c r="G19" s="796"/>
      <c r="H19" s="89">
        <v>0</v>
      </c>
      <c r="I19" s="325"/>
      <c r="J19" s="326"/>
      <c r="K19" s="325"/>
      <c r="O19" s="328"/>
      <c r="P19" s="328"/>
    </row>
    <row r="20" spans="1:16" s="327" customFormat="1" ht="20.149999999999999" customHeight="1">
      <c r="A20" s="323"/>
      <c r="B20" s="795" t="s">
        <v>506</v>
      </c>
      <c r="C20" s="795"/>
      <c r="D20" s="89">
        <v>0</v>
      </c>
      <c r="E20" s="324"/>
      <c r="F20" s="799" t="s">
        <v>382</v>
      </c>
      <c r="G20" s="800"/>
      <c r="H20" s="89">
        <v>0</v>
      </c>
      <c r="I20" s="325"/>
      <c r="J20" s="326"/>
      <c r="K20" s="325"/>
      <c r="O20" s="328"/>
      <c r="P20" s="328"/>
    </row>
    <row r="21" spans="1:16" s="327" customFormat="1" ht="20.149999999999999" customHeight="1">
      <c r="A21" s="323"/>
      <c r="B21" s="795" t="s">
        <v>507</v>
      </c>
      <c r="C21" s="795"/>
      <c r="D21" s="89">
        <v>0</v>
      </c>
      <c r="E21" s="324"/>
      <c r="F21" s="801" t="s">
        <v>382</v>
      </c>
      <c r="G21" s="801"/>
      <c r="H21" s="91">
        <v>0</v>
      </c>
      <c r="I21" s="325"/>
      <c r="J21" s="326"/>
      <c r="K21" s="325"/>
      <c r="O21" s="328"/>
      <c r="P21" s="328"/>
    </row>
    <row r="22" spans="1:16" s="327" customFormat="1" ht="20.149999999999999" customHeight="1" thickBot="1">
      <c r="A22" s="323"/>
      <c r="B22" s="795" t="s">
        <v>508</v>
      </c>
      <c r="C22" s="795"/>
      <c r="D22" s="92">
        <v>0</v>
      </c>
      <c r="E22" s="324"/>
      <c r="F22" s="802" t="s">
        <v>509</v>
      </c>
      <c r="G22" s="803"/>
      <c r="H22" s="329">
        <f>SUM(H11:H21)</f>
        <v>0</v>
      </c>
      <c r="I22" s="325"/>
      <c r="J22" s="326"/>
      <c r="K22" s="325"/>
      <c r="O22" s="328"/>
      <c r="P22" s="328"/>
    </row>
    <row r="23" spans="1:16" s="327" customFormat="1" ht="20.149999999999999" customHeight="1" thickTop="1">
      <c r="A23" s="323"/>
      <c r="B23" s="795" t="s">
        <v>510</v>
      </c>
      <c r="C23" s="795"/>
      <c r="D23" s="89">
        <v>0</v>
      </c>
      <c r="E23" s="324"/>
      <c r="F23" s="326"/>
      <c r="G23" s="324"/>
      <c r="H23" s="330"/>
      <c r="I23" s="325"/>
      <c r="J23" s="326"/>
      <c r="K23" s="325"/>
      <c r="O23" s="328"/>
      <c r="P23" s="328"/>
    </row>
    <row r="24" spans="1:16" s="327" customFormat="1" ht="20.149999999999999" customHeight="1">
      <c r="A24" s="323"/>
      <c r="B24" s="804" t="s">
        <v>382</v>
      </c>
      <c r="C24" s="804"/>
      <c r="D24" s="91">
        <v>0</v>
      </c>
      <c r="E24" s="324"/>
      <c r="F24" s="805" t="s">
        <v>511</v>
      </c>
      <c r="G24" s="806"/>
      <c r="H24" s="807"/>
      <c r="I24" s="325"/>
      <c r="J24" s="326"/>
      <c r="K24" s="325"/>
      <c r="O24" s="328"/>
      <c r="P24" s="328"/>
    </row>
    <row r="25" spans="1:16" s="327" customFormat="1" ht="19.899999999999999" customHeight="1" thickBot="1">
      <c r="A25" s="323"/>
      <c r="B25" s="791" t="s">
        <v>512</v>
      </c>
      <c r="C25" s="791"/>
      <c r="D25" s="329">
        <f>SUM(D11:D24)</f>
        <v>0</v>
      </c>
      <c r="E25" s="324"/>
      <c r="F25" s="791" t="s">
        <v>486</v>
      </c>
      <c r="G25" s="791"/>
      <c r="H25" s="318" t="s">
        <v>487</v>
      </c>
      <c r="I25" s="325"/>
      <c r="J25" s="326"/>
      <c r="K25" s="325"/>
      <c r="O25" s="328"/>
      <c r="P25" s="328"/>
    </row>
    <row r="26" spans="1:16" s="327" customFormat="1" ht="19.899999999999999" customHeight="1" thickTop="1">
      <c r="A26" s="323"/>
      <c r="B26" s="325"/>
      <c r="C26" s="325"/>
      <c r="D26" s="325"/>
      <c r="E26" s="324"/>
      <c r="F26" s="797" t="s">
        <v>513</v>
      </c>
      <c r="G26" s="798"/>
      <c r="H26" s="89">
        <v>0</v>
      </c>
      <c r="I26" s="325"/>
      <c r="J26" s="326"/>
      <c r="K26" s="325"/>
      <c r="O26" s="328"/>
      <c r="P26" s="328"/>
    </row>
    <row r="27" spans="1:16" s="327" customFormat="1" ht="19.899999999999999" customHeight="1">
      <c r="A27" s="323"/>
      <c r="B27" s="805" t="s">
        <v>514</v>
      </c>
      <c r="C27" s="806"/>
      <c r="D27" s="807"/>
      <c r="E27" s="324"/>
      <c r="F27" s="797" t="s">
        <v>515</v>
      </c>
      <c r="G27" s="798"/>
      <c r="H27" s="89">
        <v>0</v>
      </c>
      <c r="I27" s="325"/>
      <c r="J27" s="326"/>
      <c r="K27" s="325"/>
      <c r="O27" s="328"/>
      <c r="P27" s="328"/>
    </row>
    <row r="28" spans="1:16" s="327" customFormat="1" ht="19.899999999999999" customHeight="1">
      <c r="A28" s="323"/>
      <c r="B28" s="792" t="s">
        <v>486</v>
      </c>
      <c r="C28" s="792"/>
      <c r="D28" s="318" t="s">
        <v>487</v>
      </c>
      <c r="E28" s="324"/>
      <c r="F28" s="797" t="s">
        <v>516</v>
      </c>
      <c r="G28" s="798"/>
      <c r="H28" s="89">
        <v>0</v>
      </c>
      <c r="I28" s="325"/>
      <c r="J28" s="326"/>
      <c r="K28" s="325"/>
      <c r="O28" s="328"/>
      <c r="P28" s="328"/>
    </row>
    <row r="29" spans="1:16" s="327" customFormat="1" ht="19.899999999999999" customHeight="1">
      <c r="A29" s="323"/>
      <c r="B29" s="796" t="s">
        <v>517</v>
      </c>
      <c r="C29" s="796"/>
      <c r="D29" s="93">
        <v>0</v>
      </c>
      <c r="E29" s="324"/>
      <c r="F29" s="797" t="s">
        <v>518</v>
      </c>
      <c r="G29" s="798"/>
      <c r="H29" s="93">
        <v>0</v>
      </c>
      <c r="I29" s="325"/>
      <c r="J29" s="326"/>
      <c r="K29" s="325"/>
      <c r="O29" s="328"/>
      <c r="P29" s="328"/>
    </row>
    <row r="30" spans="1:16" s="327" customFormat="1" ht="19.899999999999999" customHeight="1">
      <c r="A30" s="323"/>
      <c r="B30" s="796" t="s">
        <v>519</v>
      </c>
      <c r="C30" s="796"/>
      <c r="D30" s="89">
        <v>0</v>
      </c>
      <c r="E30" s="324"/>
      <c r="F30" s="797" t="s">
        <v>520</v>
      </c>
      <c r="G30" s="798"/>
      <c r="H30" s="93">
        <v>0</v>
      </c>
      <c r="I30" s="325"/>
      <c r="J30" s="326"/>
      <c r="K30" s="325"/>
      <c r="O30" s="328"/>
      <c r="P30" s="328"/>
    </row>
    <row r="31" spans="1:16" s="327" customFormat="1" ht="19.899999999999999" customHeight="1">
      <c r="A31" s="323"/>
      <c r="B31" s="796" t="s">
        <v>521</v>
      </c>
      <c r="C31" s="796"/>
      <c r="D31" s="89">
        <v>0</v>
      </c>
      <c r="E31" s="331"/>
      <c r="F31" s="795" t="s">
        <v>522</v>
      </c>
      <c r="G31" s="795"/>
      <c r="H31" s="89">
        <v>0</v>
      </c>
      <c r="I31" s="325"/>
      <c r="J31" s="326"/>
      <c r="K31" s="325"/>
      <c r="O31" s="328"/>
      <c r="P31" s="328"/>
    </row>
    <row r="32" spans="1:16" s="327" customFormat="1" ht="19.899999999999999" customHeight="1">
      <c r="A32" s="323"/>
      <c r="B32" s="796" t="s">
        <v>523</v>
      </c>
      <c r="C32" s="796"/>
      <c r="D32" s="89">
        <v>0</v>
      </c>
      <c r="E32" s="331"/>
      <c r="F32" s="804" t="s">
        <v>524</v>
      </c>
      <c r="G32" s="804"/>
      <c r="H32" s="89">
        <v>0</v>
      </c>
      <c r="I32" s="325"/>
      <c r="J32" s="325"/>
      <c r="K32" s="325"/>
      <c r="O32" s="328"/>
      <c r="P32" s="328"/>
    </row>
    <row r="33" spans="1:16" s="327" customFormat="1" ht="19.899999999999999" customHeight="1">
      <c r="A33" s="323"/>
      <c r="B33" s="801" t="s">
        <v>382</v>
      </c>
      <c r="C33" s="801"/>
      <c r="D33" s="91">
        <v>0</v>
      </c>
      <c r="E33" s="331"/>
      <c r="F33" s="804" t="s">
        <v>525</v>
      </c>
      <c r="G33" s="804"/>
      <c r="H33" s="91">
        <v>0</v>
      </c>
      <c r="I33" s="326"/>
      <c r="J33" s="325"/>
      <c r="K33" s="325"/>
      <c r="O33" s="328"/>
      <c r="P33" s="328"/>
    </row>
    <row r="34" spans="1:16" s="327" customFormat="1" ht="19.899999999999999" customHeight="1" thickBot="1">
      <c r="A34" s="323"/>
      <c r="B34" s="791" t="s">
        <v>526</v>
      </c>
      <c r="C34" s="791"/>
      <c r="D34" s="329">
        <f>SUM(D29:D33)</f>
        <v>0</v>
      </c>
      <c r="E34" s="331"/>
      <c r="F34" s="791" t="s">
        <v>527</v>
      </c>
      <c r="G34" s="791"/>
      <c r="H34" s="329">
        <f>SUM(H26:H33)</f>
        <v>0</v>
      </c>
      <c r="I34" s="325"/>
      <c r="J34" s="326"/>
      <c r="K34" s="325"/>
      <c r="O34" s="328"/>
      <c r="P34" s="328"/>
    </row>
    <row r="35" spans="1:16" s="327" customFormat="1" ht="19.899999999999999" customHeight="1" thickTop="1">
      <c r="A35" s="323"/>
      <c r="B35" s="323"/>
      <c r="C35" s="332"/>
      <c r="D35" s="333"/>
      <c r="E35" s="323"/>
      <c r="F35" s="323"/>
      <c r="G35" s="334"/>
      <c r="H35" s="335"/>
      <c r="I35" s="325"/>
      <c r="J35" s="326"/>
      <c r="K35" s="325"/>
      <c r="O35" s="328"/>
      <c r="P35" s="328"/>
    </row>
    <row r="36" spans="1:16" s="338" customFormat="1" ht="19.899999999999999" customHeight="1">
      <c r="A36" s="323"/>
      <c r="B36" s="811" t="s">
        <v>528</v>
      </c>
      <c r="C36" s="812"/>
      <c r="D36" s="812"/>
      <c r="E36" s="812"/>
      <c r="F36" s="812"/>
      <c r="G36" s="813"/>
      <c r="H36" s="337">
        <f>D25+D34+H22+H34</f>
        <v>0</v>
      </c>
      <c r="I36" s="331"/>
      <c r="J36" s="324"/>
      <c r="K36" s="331"/>
      <c r="O36" s="339"/>
      <c r="P36" s="339"/>
    </row>
    <row r="37" spans="1:16" s="327" customFormat="1" ht="19.899999999999999" customHeight="1">
      <c r="A37" s="323"/>
      <c r="B37" s="811" t="s">
        <v>529</v>
      </c>
      <c r="C37" s="812"/>
      <c r="D37" s="812"/>
      <c r="E37" s="812"/>
      <c r="F37" s="812"/>
      <c r="G37" s="813"/>
      <c r="H37" s="340" t="e">
        <f>SUM(H36/'Perm Gap Details'!D43)</f>
        <v>#DIV/0!</v>
      </c>
      <c r="I37" s="325"/>
      <c r="J37" s="326"/>
      <c r="K37" s="325"/>
      <c r="P37" s="328"/>
    </row>
    <row r="38" spans="1:16" s="327" customFormat="1" ht="19.899999999999999" customHeight="1">
      <c r="A38" s="323"/>
      <c r="B38" s="323"/>
      <c r="C38" s="323"/>
      <c r="D38" s="323"/>
      <c r="E38" s="323"/>
      <c r="F38" s="323"/>
      <c r="G38" s="323"/>
      <c r="H38" s="333"/>
      <c r="I38" s="325"/>
      <c r="J38" s="326"/>
      <c r="K38" s="325"/>
      <c r="P38" s="328"/>
    </row>
    <row r="39" spans="1:16" s="327" customFormat="1" ht="19.899999999999999" customHeight="1">
      <c r="A39" s="323"/>
      <c r="B39" s="808"/>
      <c r="C39" s="808"/>
      <c r="D39" s="808"/>
      <c r="E39" s="808"/>
      <c r="F39" s="808"/>
      <c r="G39" s="808"/>
      <c r="H39" s="808"/>
      <c r="I39" s="325"/>
      <c r="J39" s="326"/>
      <c r="K39" s="325"/>
      <c r="O39" s="328"/>
      <c r="P39" s="328"/>
    </row>
    <row r="40" spans="1:16" ht="19.899999999999999" customHeight="1">
      <c r="A40" s="314"/>
      <c r="B40" s="808"/>
      <c r="C40" s="808"/>
      <c r="D40" s="808"/>
      <c r="E40" s="808"/>
      <c r="F40" s="808"/>
      <c r="G40" s="808"/>
      <c r="H40" s="808"/>
      <c r="I40" s="321"/>
      <c r="J40" s="321"/>
      <c r="K40" s="320"/>
      <c r="L40" s="308" t="s">
        <v>530</v>
      </c>
      <c r="P40" s="322"/>
    </row>
    <row r="41" spans="1:16" ht="19.899999999999999" customHeight="1">
      <c r="B41" s="341"/>
    </row>
  </sheetData>
  <sheetProtection selectLockedCells="1"/>
  <mergeCells count="59">
    <mergeCell ref="B39:H39"/>
    <mergeCell ref="B40:H40"/>
    <mergeCell ref="B2:H2"/>
    <mergeCell ref="B4:H4"/>
    <mergeCell ref="B5:H5"/>
    <mergeCell ref="B6:H8"/>
    <mergeCell ref="B33:C33"/>
    <mergeCell ref="F33:G33"/>
    <mergeCell ref="B34:C34"/>
    <mergeCell ref="F34:G34"/>
    <mergeCell ref="B36:G36"/>
    <mergeCell ref="B37:G37"/>
    <mergeCell ref="B30:C30"/>
    <mergeCell ref="F30:G30"/>
    <mergeCell ref="B31:C31"/>
    <mergeCell ref="F31:G31"/>
    <mergeCell ref="B32:C32"/>
    <mergeCell ref="F32:G32"/>
    <mergeCell ref="B27:D27"/>
    <mergeCell ref="F27:G27"/>
    <mergeCell ref="B28:C28"/>
    <mergeCell ref="F28:G28"/>
    <mergeCell ref="B29:C29"/>
    <mergeCell ref="F29:G29"/>
    <mergeCell ref="F26:G26"/>
    <mergeCell ref="B20:C20"/>
    <mergeCell ref="F20:G20"/>
    <mergeCell ref="B21:C21"/>
    <mergeCell ref="F21:G21"/>
    <mergeCell ref="B22:C22"/>
    <mergeCell ref="F22:G22"/>
    <mergeCell ref="B23:C23"/>
    <mergeCell ref="B24:C24"/>
    <mergeCell ref="F24:H24"/>
    <mergeCell ref="B25:C25"/>
    <mergeCell ref="F25:G25"/>
    <mergeCell ref="B17:C17"/>
    <mergeCell ref="F17:G17"/>
    <mergeCell ref="B18:C18"/>
    <mergeCell ref="F18:G18"/>
    <mergeCell ref="B19:C19"/>
    <mergeCell ref="F19:G19"/>
    <mergeCell ref="B14:C14"/>
    <mergeCell ref="F14:G14"/>
    <mergeCell ref="B15:C15"/>
    <mergeCell ref="F15:G15"/>
    <mergeCell ref="B16:C16"/>
    <mergeCell ref="F16:G16"/>
    <mergeCell ref="B11:C11"/>
    <mergeCell ref="F11:G11"/>
    <mergeCell ref="B12:C12"/>
    <mergeCell ref="F12:G12"/>
    <mergeCell ref="B13:C13"/>
    <mergeCell ref="F13:G13"/>
    <mergeCell ref="B3:H3"/>
    <mergeCell ref="B9:D9"/>
    <mergeCell ref="F9:H9"/>
    <mergeCell ref="B10:C10"/>
    <mergeCell ref="F10:G10"/>
  </mergeCells>
  <printOptions horizontalCentered="1"/>
  <pageMargins left="0.7" right="0.7" top="0.75" bottom="0.75" header="0.3" footer="0.3"/>
  <pageSetup scale="64" firstPageNumber="24" orientation="portrait" r:id="rId1"/>
  <headerFooter>
    <oddFooter>&amp;A</oddFooter>
  </headerFooter>
  <ignoredErrors>
    <ignoredError sqref="H37" evalError="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9AEC8-8FBD-4B14-BA97-760D783B3B29}">
  <sheetPr>
    <tabColor rgb="FFFFFF00"/>
  </sheetPr>
  <dimension ref="A1:P103"/>
  <sheetViews>
    <sheetView showGridLines="0" zoomScaleNormal="100" workbookViewId="0"/>
  </sheetViews>
  <sheetFormatPr defaultColWidth="10.7265625" defaultRowHeight="13"/>
  <cols>
    <col min="1" max="1" width="2.7265625" style="343" customWidth="1"/>
    <col min="2" max="2" width="18.26953125" style="343" customWidth="1"/>
    <col min="3" max="3" width="16" style="343" customWidth="1"/>
    <col min="4" max="4" width="14.7265625" style="379" customWidth="1"/>
    <col min="5" max="5" width="16.54296875" style="343" customWidth="1"/>
    <col min="6" max="6" width="2.54296875" style="343" customWidth="1"/>
    <col min="7" max="7" width="26.26953125" style="343" bestFit="1" customWidth="1"/>
    <col min="8" max="8" width="11.453125" style="343" customWidth="1"/>
    <col min="9" max="9" width="4.7265625" style="343" customWidth="1"/>
    <col min="10" max="10" width="13" style="343" customWidth="1"/>
    <col min="11" max="11" width="11.7265625" style="343" customWidth="1"/>
    <col min="12" max="12" width="11.54296875" style="343" customWidth="1"/>
    <col min="13" max="13" width="1.7265625" style="343" customWidth="1"/>
    <col min="14" max="14" width="18.26953125" style="343" customWidth="1"/>
    <col min="15" max="21" width="10.7265625" style="343" customWidth="1"/>
    <col min="22" max="16384" width="10.7265625" style="343"/>
  </cols>
  <sheetData>
    <row r="1" spans="1:14" ht="88" customHeight="1"/>
    <row r="2" spans="1:14" ht="42.65" customHeight="1">
      <c r="B2" s="809" t="s">
        <v>53</v>
      </c>
      <c r="C2" s="809"/>
      <c r="D2" s="809"/>
      <c r="E2" s="809"/>
      <c r="F2" s="809"/>
      <c r="G2" s="809"/>
      <c r="H2" s="809"/>
      <c r="I2" s="809"/>
      <c r="J2" s="809"/>
      <c r="K2" s="809"/>
      <c r="L2" s="809"/>
      <c r="M2" s="809"/>
      <c r="N2" s="809"/>
    </row>
    <row r="3" spans="1:14" ht="30.65" customHeight="1">
      <c r="B3" s="814" t="s">
        <v>531</v>
      </c>
      <c r="C3" s="814"/>
      <c r="D3" s="814"/>
      <c r="E3" s="814"/>
      <c r="F3" s="814"/>
      <c r="G3" s="814"/>
      <c r="H3" s="814"/>
      <c r="I3" s="814"/>
      <c r="J3" s="814"/>
      <c r="K3" s="814"/>
      <c r="L3" s="814"/>
      <c r="M3" s="814"/>
      <c r="N3" s="814"/>
    </row>
    <row r="4" spans="1:14" ht="34.15" customHeight="1">
      <c r="B4" s="809">
        <f>'Applicant-4 (Pre-App Pg 1)'!D12</f>
        <v>0</v>
      </c>
      <c r="C4" s="809"/>
      <c r="D4" s="809"/>
      <c r="E4" s="809"/>
      <c r="F4" s="809"/>
      <c r="G4" s="809"/>
      <c r="H4" s="809"/>
      <c r="I4" s="809"/>
      <c r="J4" s="809"/>
      <c r="K4" s="809"/>
      <c r="L4" s="809"/>
      <c r="M4" s="809"/>
      <c r="N4" s="809"/>
    </row>
    <row r="5" spans="1:14" ht="31.9" customHeight="1">
      <c r="A5" s="344"/>
      <c r="B5" s="809" t="str">
        <f>'Perm Gap Budget 1'!B11</f>
        <v>TYPE PROJECT NAME HERE</v>
      </c>
      <c r="C5" s="809"/>
      <c r="D5" s="809"/>
      <c r="E5" s="809"/>
      <c r="F5" s="809"/>
      <c r="G5" s="809"/>
      <c r="H5" s="809"/>
      <c r="I5" s="809"/>
      <c r="J5" s="809"/>
      <c r="K5" s="809"/>
      <c r="L5" s="809"/>
      <c r="M5" s="809"/>
      <c r="N5" s="809"/>
    </row>
    <row r="6" spans="1:14" ht="26.25" customHeight="1">
      <c r="A6" s="345"/>
      <c r="B6" s="815" t="s">
        <v>532</v>
      </c>
      <c r="C6" s="816"/>
      <c r="D6" s="816"/>
      <c r="E6" s="817"/>
      <c r="F6" s="346"/>
      <c r="G6" s="818" t="s">
        <v>533</v>
      </c>
      <c r="H6" s="789"/>
      <c r="I6" s="789"/>
      <c r="J6" s="789"/>
      <c r="K6" s="789"/>
      <c r="L6" s="789"/>
      <c r="M6" s="789"/>
      <c r="N6" s="819"/>
    </row>
    <row r="7" spans="1:14" ht="55.15" customHeight="1">
      <c r="A7" s="345"/>
      <c r="B7" s="347" t="s">
        <v>534</v>
      </c>
      <c r="C7" s="348" t="s">
        <v>535</v>
      </c>
      <c r="D7" s="348" t="s">
        <v>536</v>
      </c>
      <c r="E7" s="349" t="s">
        <v>537</v>
      </c>
      <c r="F7" s="94"/>
      <c r="G7" s="350" t="s">
        <v>538</v>
      </c>
      <c r="H7" s="820" t="s">
        <v>539</v>
      </c>
      <c r="I7" s="821"/>
      <c r="J7" s="351" t="s">
        <v>535</v>
      </c>
      <c r="K7" s="351" t="s">
        <v>540</v>
      </c>
      <c r="L7" s="820" t="s">
        <v>541</v>
      </c>
      <c r="M7" s="821"/>
      <c r="N7" s="352" t="s">
        <v>542</v>
      </c>
    </row>
    <row r="8" spans="1:14" ht="27" customHeight="1">
      <c r="A8" s="345"/>
      <c r="B8" s="95" t="s">
        <v>543</v>
      </c>
      <c r="C8" s="96">
        <v>0</v>
      </c>
      <c r="D8" s="192">
        <v>0</v>
      </c>
      <c r="E8" s="188">
        <f t="shared" ref="E8:E15" si="0">SUM(C8*D8)</f>
        <v>0</v>
      </c>
      <c r="F8" s="97"/>
      <c r="G8" s="95"/>
      <c r="H8" s="822"/>
      <c r="I8" s="823"/>
      <c r="J8" s="96">
        <v>0</v>
      </c>
      <c r="K8" s="96"/>
      <c r="L8" s="824">
        <v>0</v>
      </c>
      <c r="M8" s="825"/>
      <c r="N8" s="189">
        <f>J8*L8</f>
        <v>0</v>
      </c>
    </row>
    <row r="9" spans="1:14" ht="27" customHeight="1">
      <c r="A9" s="345"/>
      <c r="B9" s="95" t="s">
        <v>544</v>
      </c>
      <c r="C9" s="96">
        <v>0</v>
      </c>
      <c r="D9" s="192">
        <v>0</v>
      </c>
      <c r="E9" s="189">
        <f t="shared" si="0"/>
        <v>0</v>
      </c>
      <c r="F9" s="97"/>
      <c r="G9" s="95"/>
      <c r="H9" s="822"/>
      <c r="I9" s="823"/>
      <c r="J9" s="96"/>
      <c r="K9" s="96"/>
      <c r="L9" s="826">
        <v>0</v>
      </c>
      <c r="M9" s="827"/>
      <c r="N9" s="189">
        <f>J9*L9</f>
        <v>0</v>
      </c>
    </row>
    <row r="10" spans="1:14" ht="27" customHeight="1" thickBot="1">
      <c r="A10" s="345"/>
      <c r="B10" s="95" t="s">
        <v>146</v>
      </c>
      <c r="C10" s="96">
        <v>0</v>
      </c>
      <c r="D10" s="192">
        <v>0</v>
      </c>
      <c r="E10" s="189">
        <f t="shared" si="0"/>
        <v>0</v>
      </c>
      <c r="F10" s="97"/>
      <c r="G10" s="353" t="s">
        <v>386</v>
      </c>
      <c r="H10" s="829"/>
      <c r="I10" s="830"/>
      <c r="J10" s="354">
        <f>J8+J9</f>
        <v>0</v>
      </c>
      <c r="K10" s="354"/>
      <c r="L10" s="831">
        <f>L8+L9</f>
        <v>0</v>
      </c>
      <c r="M10" s="832"/>
      <c r="N10" s="195">
        <f>SUM(N8:N9)</f>
        <v>0</v>
      </c>
    </row>
    <row r="11" spans="1:14" ht="27" customHeight="1">
      <c r="A11" s="345"/>
      <c r="B11" s="95" t="s">
        <v>146</v>
      </c>
      <c r="C11" s="96">
        <v>0</v>
      </c>
      <c r="D11" s="192">
        <v>0</v>
      </c>
      <c r="E11" s="189">
        <f t="shared" si="0"/>
        <v>0</v>
      </c>
      <c r="F11" s="97"/>
      <c r="G11" s="355" t="s">
        <v>545</v>
      </c>
      <c r="H11" s="833">
        <v>0</v>
      </c>
      <c r="I11" s="834"/>
      <c r="J11" s="356"/>
      <c r="K11" s="356"/>
      <c r="L11" s="356"/>
      <c r="M11" s="356"/>
      <c r="N11" s="356"/>
    </row>
    <row r="12" spans="1:14" ht="27" customHeight="1">
      <c r="A12" s="357"/>
      <c r="B12" s="95" t="s">
        <v>146</v>
      </c>
      <c r="C12" s="96">
        <v>0</v>
      </c>
      <c r="D12" s="192">
        <v>0</v>
      </c>
      <c r="E12" s="189">
        <f t="shared" si="0"/>
        <v>0</v>
      </c>
      <c r="F12" s="97"/>
      <c r="G12" s="356"/>
      <c r="H12" s="356"/>
      <c r="I12" s="356"/>
      <c r="J12" s="356"/>
      <c r="K12" s="356"/>
      <c r="L12" s="356"/>
      <c r="M12" s="356"/>
      <c r="N12" s="356"/>
    </row>
    <row r="13" spans="1:14" ht="27" customHeight="1">
      <c r="A13" s="357"/>
      <c r="B13" s="95" t="s">
        <v>146</v>
      </c>
      <c r="C13" s="96">
        <v>0</v>
      </c>
      <c r="D13" s="192">
        <v>0</v>
      </c>
      <c r="E13" s="189">
        <f t="shared" si="0"/>
        <v>0</v>
      </c>
      <c r="F13" s="97"/>
      <c r="G13" s="356"/>
      <c r="H13" s="356"/>
      <c r="I13" s="356"/>
      <c r="J13" s="356"/>
      <c r="K13" s="356"/>
      <c r="L13" s="356"/>
      <c r="M13" s="356"/>
      <c r="N13" s="356"/>
    </row>
    <row r="14" spans="1:14" ht="27" customHeight="1">
      <c r="A14" s="357"/>
      <c r="B14" s="95" t="s">
        <v>146</v>
      </c>
      <c r="C14" s="96">
        <v>0</v>
      </c>
      <c r="D14" s="192">
        <v>0</v>
      </c>
      <c r="E14" s="189">
        <f t="shared" si="0"/>
        <v>0</v>
      </c>
      <c r="F14" s="97"/>
      <c r="G14" s="356"/>
      <c r="H14" s="356"/>
      <c r="I14" s="356"/>
      <c r="J14" s="356"/>
      <c r="K14" s="356"/>
      <c r="L14" s="356"/>
      <c r="M14" s="356"/>
      <c r="N14" s="356"/>
    </row>
    <row r="15" spans="1:14" ht="22.5" customHeight="1" thickBot="1">
      <c r="A15" s="358"/>
      <c r="B15" s="98" t="s">
        <v>146</v>
      </c>
      <c r="C15" s="99">
        <v>0</v>
      </c>
      <c r="D15" s="193">
        <v>0</v>
      </c>
      <c r="E15" s="190">
        <f t="shared" si="0"/>
        <v>0</v>
      </c>
      <c r="F15" s="97"/>
      <c r="G15" s="359"/>
      <c r="H15" s="356"/>
      <c r="I15" s="356"/>
      <c r="J15" s="356"/>
      <c r="K15" s="356"/>
      <c r="L15" s="356"/>
      <c r="M15" s="356"/>
      <c r="N15" s="356"/>
    </row>
    <row r="16" spans="1:14" ht="30" customHeight="1" thickBot="1">
      <c r="A16" s="358"/>
      <c r="B16" s="360" t="s">
        <v>386</v>
      </c>
      <c r="C16" s="361">
        <f>SUM(C8:C15)</f>
        <v>0</v>
      </c>
      <c r="D16" s="362"/>
      <c r="E16" s="191">
        <f>SUM(E8:E15)</f>
        <v>0</v>
      </c>
      <c r="F16" s="325"/>
      <c r="G16" s="325"/>
      <c r="H16" s="363"/>
      <c r="I16" s="359"/>
      <c r="J16" s="364"/>
      <c r="K16" s="356"/>
      <c r="L16" s="365"/>
      <c r="M16" s="356"/>
      <c r="N16" s="356"/>
    </row>
    <row r="17" spans="2:16" ht="30.65" customHeight="1">
      <c r="B17" s="355" t="s">
        <v>546</v>
      </c>
      <c r="C17" s="194">
        <v>0</v>
      </c>
      <c r="D17" s="343"/>
      <c r="I17" s="366"/>
    </row>
    <row r="18" spans="2:16" ht="20.149999999999999" customHeight="1">
      <c r="D18" s="343"/>
      <c r="I18" s="358"/>
      <c r="J18" s="358"/>
      <c r="K18" s="367"/>
      <c r="L18" s="366"/>
      <c r="M18" s="368"/>
      <c r="P18" s="366"/>
    </row>
    <row r="19" spans="2:16" ht="20.149999999999999" customHeight="1">
      <c r="D19" s="343"/>
      <c r="I19" s="358"/>
      <c r="J19" s="358"/>
      <c r="K19" s="367"/>
      <c r="L19" s="366"/>
      <c r="M19" s="368"/>
      <c r="P19" s="366"/>
    </row>
    <row r="20" spans="2:16" ht="22.5" customHeight="1">
      <c r="D20" s="343"/>
      <c r="I20" s="358"/>
      <c r="J20" s="358"/>
      <c r="P20" s="366"/>
    </row>
    <row r="21" spans="2:16" ht="8.25" customHeight="1">
      <c r="D21" s="343"/>
      <c r="F21" s="345"/>
      <c r="G21" s="345"/>
      <c r="H21" s="369"/>
      <c r="L21" s="366"/>
    </row>
    <row r="22" spans="2:16" ht="12" customHeight="1">
      <c r="B22" s="345"/>
      <c r="C22" s="345"/>
      <c r="D22" s="370"/>
      <c r="E22" s="345"/>
      <c r="F22" s="371"/>
      <c r="G22" s="371"/>
      <c r="H22" s="369"/>
      <c r="L22" s="366"/>
    </row>
    <row r="23" spans="2:16" ht="5.25" customHeight="1">
      <c r="B23" s="371"/>
      <c r="C23" s="371"/>
      <c r="D23" s="371"/>
      <c r="E23" s="371"/>
      <c r="F23" s="372"/>
      <c r="G23" s="372"/>
      <c r="H23" s="373"/>
      <c r="I23" s="374"/>
      <c r="J23" s="374"/>
      <c r="K23" s="374"/>
      <c r="L23" s="366"/>
    </row>
    <row r="24" spans="2:16">
      <c r="B24" s="372"/>
      <c r="C24" s="372"/>
      <c r="D24" s="375"/>
      <c r="E24" s="372"/>
      <c r="F24" s="376"/>
      <c r="G24" s="376"/>
      <c r="H24" s="371"/>
      <c r="I24" s="377"/>
      <c r="J24" s="366"/>
      <c r="K24" s="377"/>
      <c r="L24" s="366"/>
    </row>
    <row r="25" spans="2:16">
      <c r="B25" s="369"/>
      <c r="C25" s="369"/>
      <c r="D25" s="835"/>
      <c r="E25" s="835"/>
      <c r="F25" s="378"/>
      <c r="G25" s="378"/>
      <c r="H25" s="366"/>
      <c r="I25" s="377"/>
      <c r="J25" s="366"/>
      <c r="K25" s="377"/>
      <c r="L25" s="366"/>
    </row>
    <row r="26" spans="2:16">
      <c r="D26" s="828"/>
      <c r="E26" s="828"/>
      <c r="F26" s="378"/>
      <c r="G26" s="378"/>
      <c r="H26" s="366"/>
      <c r="I26" s="377"/>
      <c r="J26" s="366"/>
      <c r="K26" s="377"/>
      <c r="L26" s="366"/>
    </row>
    <row r="27" spans="2:16">
      <c r="D27" s="828"/>
      <c r="E27" s="828"/>
      <c r="F27" s="378"/>
      <c r="G27" s="378"/>
      <c r="H27" s="366"/>
      <c r="I27" s="368"/>
      <c r="J27" s="366"/>
      <c r="K27" s="368"/>
      <c r="L27" s="366"/>
    </row>
    <row r="28" spans="2:16" ht="15" customHeight="1">
      <c r="D28" s="828"/>
      <c r="E28" s="828"/>
      <c r="H28" s="366"/>
      <c r="I28" s="368"/>
      <c r="J28" s="366"/>
      <c r="K28" s="368"/>
      <c r="L28" s="366"/>
    </row>
    <row r="29" spans="2:16" ht="15" customHeight="1">
      <c r="H29" s="366"/>
      <c r="I29" s="368"/>
      <c r="J29" s="366"/>
      <c r="K29" s="368"/>
      <c r="L29" s="366"/>
    </row>
    <row r="30" spans="2:16" ht="15" customHeight="1">
      <c r="H30" s="366"/>
      <c r="I30" s="368"/>
      <c r="J30" s="366"/>
      <c r="K30" s="368"/>
      <c r="L30" s="366"/>
    </row>
    <row r="31" spans="2:16" ht="15" customHeight="1">
      <c r="H31" s="366"/>
      <c r="I31" s="368"/>
      <c r="J31" s="366"/>
      <c r="K31" s="368"/>
      <c r="L31" s="366"/>
    </row>
    <row r="32" spans="2:16" ht="15" customHeight="1">
      <c r="J32" s="366"/>
      <c r="K32" s="368"/>
      <c r="L32" s="366"/>
    </row>
    <row r="33" ht="15" customHeight="1"/>
    <row r="34" ht="15" customHeight="1"/>
    <row r="35" ht="15" customHeight="1"/>
    <row r="36" ht="15" customHeight="1"/>
    <row r="37" ht="15" customHeight="1"/>
    <row r="38" ht="15" customHeight="1"/>
    <row r="39" ht="15" customHeight="1"/>
    <row r="40" ht="15" customHeight="1"/>
    <row r="41" ht="15" hidden="1" customHeight="1"/>
    <row r="42" ht="15" hidden="1"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sheetData>
  <sheetProtection selectLockedCells="1"/>
  <mergeCells count="19">
    <mergeCell ref="D28:E28"/>
    <mergeCell ref="H10:I10"/>
    <mergeCell ref="L10:M10"/>
    <mergeCell ref="H11:I11"/>
    <mergeCell ref="D25:E25"/>
    <mergeCell ref="D26:E26"/>
    <mergeCell ref="D27:E27"/>
    <mergeCell ref="H7:I7"/>
    <mergeCell ref="L7:M7"/>
    <mergeCell ref="H8:I8"/>
    <mergeCell ref="L8:M8"/>
    <mergeCell ref="H9:I9"/>
    <mergeCell ref="L9:M9"/>
    <mergeCell ref="B2:N2"/>
    <mergeCell ref="B3:N3"/>
    <mergeCell ref="B4:N4"/>
    <mergeCell ref="B5:N5"/>
    <mergeCell ref="B6:E6"/>
    <mergeCell ref="G6:N6"/>
  </mergeCells>
  <dataValidations count="3">
    <dataValidation type="list" allowBlank="1" showInputMessage="1" showErrorMessage="1" sqref="K8" xr:uid="{0E4B802B-1ACA-46A4-BD8E-FA81255D16A9}">
      <formula1>"Select one, Tenant, Owner,              "</formula1>
    </dataValidation>
    <dataValidation type="list" showInputMessage="1" showErrorMessage="1" sqref="B8:B15" xr:uid="{F34EA3A1-CDC9-42B8-9987-2596FF910ED1}">
      <formula1>"Select One, 0 BR, 1 BR, 2 BR, 3 BR, 4 BR, 5 BR, 6 BR"</formula1>
    </dataValidation>
    <dataValidation type="list" allowBlank="1" showInputMessage="1" showErrorMessage="1" sqref="K9" xr:uid="{C5B575FF-782C-4CCA-80BE-3F9862021CF0}">
      <formula1>"Tenant, Owner,              "</formula1>
    </dataValidation>
  </dataValidations>
  <printOptions horizontalCentered="1"/>
  <pageMargins left="0.7" right="0.7" top="0.75" bottom="0.75" header="0.3" footer="0.3"/>
  <pageSetup scale="46" firstPageNumber="23" orientation="portrait" r:id="rId1"/>
  <headerFooter>
    <oddFooter>&amp;A</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DDC05-FA93-4AC7-B1AE-BEC0122F0468}">
  <sheetPr>
    <tabColor rgb="FFFFFF00"/>
    <pageSetUpPr fitToPage="1"/>
  </sheetPr>
  <dimension ref="A1:P43"/>
  <sheetViews>
    <sheetView showGridLines="0" zoomScaleNormal="100" zoomScalePageLayoutView="90" workbookViewId="0"/>
  </sheetViews>
  <sheetFormatPr defaultColWidth="9.54296875" defaultRowHeight="13"/>
  <cols>
    <col min="1" max="1" width="3.54296875" style="410" bestFit="1" customWidth="1"/>
    <col min="2" max="2" width="5.26953125" style="308" customWidth="1"/>
    <col min="3" max="3" width="4.453125" style="308" customWidth="1"/>
    <col min="4" max="4" width="4.26953125" style="308" customWidth="1"/>
    <col min="5" max="5" width="22.453125" style="308" customWidth="1"/>
    <col min="6" max="6" width="21.81640625" style="308" customWidth="1"/>
    <col min="7" max="7" width="22.7265625" style="308" customWidth="1"/>
    <col min="8" max="8" width="21.26953125" style="308" customWidth="1"/>
    <col min="9" max="9" width="4.7265625" style="308" customWidth="1"/>
    <col min="10" max="16384" width="9.54296875" style="308"/>
  </cols>
  <sheetData>
    <row r="1" spans="1:16" ht="81.5" customHeight="1"/>
    <row r="2" spans="1:16" ht="41" customHeight="1">
      <c r="F2" s="479" t="s">
        <v>53</v>
      </c>
    </row>
    <row r="3" spans="1:16" ht="25.9" customHeight="1">
      <c r="A3" s="380"/>
      <c r="B3" s="841" t="s">
        <v>547</v>
      </c>
      <c r="C3" s="841"/>
      <c r="D3" s="841"/>
      <c r="E3" s="841"/>
      <c r="F3" s="841"/>
      <c r="G3" s="841"/>
      <c r="H3" s="841"/>
      <c r="I3" s="315"/>
      <c r="J3" s="315"/>
      <c r="K3" s="315"/>
      <c r="L3" s="315"/>
      <c r="M3" s="315"/>
      <c r="N3" s="315"/>
      <c r="O3" s="315"/>
      <c r="P3" s="315"/>
    </row>
    <row r="4" spans="1:16" ht="27.65" customHeight="1">
      <c r="A4" s="380"/>
      <c r="B4" s="838">
        <f>'Applicant-4 (Pre-App Pg 1)'!D12</f>
        <v>0</v>
      </c>
      <c r="C4" s="839"/>
      <c r="D4" s="839"/>
      <c r="E4" s="839"/>
      <c r="F4" s="839"/>
      <c r="G4" s="839"/>
      <c r="H4" s="840"/>
      <c r="I4" s="315"/>
      <c r="J4" s="315"/>
      <c r="K4" s="315"/>
      <c r="L4" s="315"/>
      <c r="M4" s="315"/>
      <c r="N4" s="315"/>
      <c r="O4" s="315"/>
      <c r="P4" s="315"/>
    </row>
    <row r="5" spans="1:16" ht="25.15" customHeight="1">
      <c r="A5" s="380"/>
      <c r="B5" s="838" t="str">
        <f>'Perm Gap Budget 1'!B11</f>
        <v>TYPE PROJECT NAME HERE</v>
      </c>
      <c r="C5" s="839"/>
      <c r="D5" s="839"/>
      <c r="E5" s="839"/>
      <c r="F5" s="839"/>
      <c r="G5" s="839"/>
      <c r="H5" s="840"/>
      <c r="I5" s="315"/>
      <c r="J5" s="315"/>
      <c r="K5" s="315"/>
      <c r="L5" s="315"/>
      <c r="M5" s="315"/>
      <c r="N5" s="315"/>
      <c r="O5" s="315"/>
      <c r="P5" s="315"/>
    </row>
    <row r="6" spans="1:16" ht="15.65" customHeight="1">
      <c r="A6" s="380"/>
      <c r="B6" s="842" t="s">
        <v>486</v>
      </c>
      <c r="C6" s="843"/>
      <c r="D6" s="843"/>
      <c r="E6" s="844"/>
      <c r="F6" s="848" t="s">
        <v>532</v>
      </c>
      <c r="G6" s="848" t="s">
        <v>533</v>
      </c>
      <c r="H6" s="850" t="s">
        <v>386</v>
      </c>
      <c r="I6" s="315"/>
      <c r="J6" s="315"/>
      <c r="K6" s="315"/>
      <c r="L6" s="315"/>
      <c r="M6" s="315"/>
      <c r="N6" s="315"/>
      <c r="O6" s="315"/>
      <c r="P6" s="315"/>
    </row>
    <row r="7" spans="1:16" ht="15.65" customHeight="1">
      <c r="A7" s="380"/>
      <c r="B7" s="845"/>
      <c r="C7" s="846"/>
      <c r="D7" s="846"/>
      <c r="E7" s="847"/>
      <c r="F7" s="849"/>
      <c r="G7" s="849"/>
      <c r="H7" s="851"/>
      <c r="I7" s="315"/>
      <c r="J7" s="315"/>
      <c r="K7" s="315"/>
      <c r="L7" s="315"/>
      <c r="M7" s="315"/>
      <c r="N7" s="315"/>
      <c r="O7" s="315"/>
      <c r="P7" s="315"/>
    </row>
    <row r="8" spans="1:16" ht="20.149999999999999" customHeight="1">
      <c r="A8" s="380"/>
      <c r="B8" s="852" t="s">
        <v>548</v>
      </c>
      <c r="C8" s="836"/>
      <c r="D8" s="836"/>
      <c r="E8" s="837"/>
      <c r="F8" s="387">
        <f>'Property Income'!E16*12</f>
        <v>0</v>
      </c>
      <c r="G8" s="388">
        <f>'Property Income'!N10*12</f>
        <v>0</v>
      </c>
      <c r="H8" s="389">
        <f>SUM(F8:G8)</f>
        <v>0</v>
      </c>
      <c r="I8" s="315"/>
      <c r="J8" s="315"/>
      <c r="K8" s="315"/>
      <c r="L8" s="315"/>
      <c r="M8" s="315"/>
      <c r="N8" s="315"/>
      <c r="O8" s="315"/>
      <c r="P8" s="315"/>
    </row>
    <row r="9" spans="1:16" ht="20.149999999999999" customHeight="1">
      <c r="A9" s="380"/>
      <c r="B9" s="386" t="s">
        <v>549</v>
      </c>
      <c r="C9" s="836" t="s">
        <v>550</v>
      </c>
      <c r="D9" s="836"/>
      <c r="E9" s="837"/>
      <c r="F9" s="388">
        <f>F8*F10</f>
        <v>0</v>
      </c>
      <c r="G9" s="388">
        <f>G8*G10</f>
        <v>0</v>
      </c>
      <c r="H9" s="389">
        <f>SUM(F9:G9)</f>
        <v>0</v>
      </c>
    </row>
    <row r="10" spans="1:16" ht="20.149999999999999" customHeight="1">
      <c r="A10" s="380"/>
      <c r="B10" s="390"/>
      <c r="C10" s="836" t="s">
        <v>551</v>
      </c>
      <c r="D10" s="836"/>
      <c r="E10" s="837"/>
      <c r="F10" s="100">
        <v>0</v>
      </c>
      <c r="G10" s="196">
        <v>0</v>
      </c>
      <c r="H10" s="391">
        <f>SUM(F10:G10)</f>
        <v>0</v>
      </c>
    </row>
    <row r="11" spans="1:16" ht="20.149999999999999" customHeight="1">
      <c r="A11" s="380"/>
      <c r="B11" s="852" t="s">
        <v>552</v>
      </c>
      <c r="C11" s="836"/>
      <c r="D11" s="855"/>
      <c r="E11" s="856"/>
      <c r="F11" s="389">
        <f>SUM(F8-F9)</f>
        <v>0</v>
      </c>
      <c r="G11" s="389">
        <f>SUM(G8-G9)</f>
        <v>0</v>
      </c>
      <c r="H11" s="389">
        <f>SUM(F11:G11)</f>
        <v>0</v>
      </c>
    </row>
    <row r="12" spans="1:16" ht="2.5" customHeight="1">
      <c r="A12" s="380"/>
      <c r="B12" s="392"/>
      <c r="C12" s="381"/>
      <c r="D12" s="381"/>
      <c r="E12" s="382"/>
      <c r="F12" s="393"/>
      <c r="G12" s="394"/>
      <c r="H12" s="395"/>
    </row>
    <row r="13" spans="1:16" ht="20.149999999999999" customHeight="1">
      <c r="A13" s="380"/>
      <c r="B13" s="383" t="s">
        <v>553</v>
      </c>
      <c r="C13" s="384"/>
      <c r="D13" s="384"/>
      <c r="E13" s="385"/>
      <c r="F13" s="389">
        <f>'Property Income'!C17</f>
        <v>0</v>
      </c>
      <c r="G13" s="389">
        <f>'Property Income'!H11</f>
        <v>0</v>
      </c>
      <c r="H13" s="389">
        <f>SUM(F13:G13)</f>
        <v>0</v>
      </c>
    </row>
    <row r="14" spans="1:16" ht="20.149999999999999" customHeight="1">
      <c r="A14" s="380"/>
      <c r="B14" s="857" t="s">
        <v>554</v>
      </c>
      <c r="C14" s="855"/>
      <c r="D14" s="855"/>
      <c r="E14" s="856"/>
      <c r="F14" s="389">
        <f>SUM(F11+F13)</f>
        <v>0</v>
      </c>
      <c r="G14" s="389">
        <f>SUM(G11+G13)</f>
        <v>0</v>
      </c>
      <c r="H14" s="389">
        <f>SUM(H11+H13)</f>
        <v>0</v>
      </c>
    </row>
    <row r="15" spans="1:16" ht="7.4" customHeight="1">
      <c r="A15" s="396"/>
      <c r="B15" s="858"/>
      <c r="C15" s="858"/>
      <c r="D15" s="858"/>
      <c r="E15" s="858"/>
      <c r="F15" s="858"/>
      <c r="G15" s="858"/>
      <c r="H15" s="397"/>
    </row>
    <row r="16" spans="1:16" ht="20.149999999999999" customHeight="1">
      <c r="A16" s="396"/>
      <c r="B16" s="791" t="s">
        <v>555</v>
      </c>
      <c r="C16" s="791"/>
      <c r="D16" s="791"/>
      <c r="E16" s="791"/>
      <c r="F16" s="791"/>
      <c r="G16" s="791"/>
      <c r="H16" s="398" t="s">
        <v>386</v>
      </c>
    </row>
    <row r="17" spans="1:8" ht="20.149999999999999" customHeight="1">
      <c r="A17" s="396"/>
      <c r="B17" s="859" t="s">
        <v>556</v>
      </c>
      <c r="C17" s="860"/>
      <c r="D17" s="860"/>
      <c r="E17" s="860"/>
      <c r="F17" s="860"/>
      <c r="G17" s="861"/>
      <c r="H17" s="388">
        <f>'Property Annual Expenses'!H36</f>
        <v>0</v>
      </c>
    </row>
    <row r="18" spans="1:8" ht="20.149999999999999" customHeight="1">
      <c r="A18" s="396"/>
      <c r="B18" s="852" t="s">
        <v>557</v>
      </c>
      <c r="C18" s="836"/>
      <c r="D18" s="836"/>
      <c r="E18" s="836"/>
      <c r="F18" s="836"/>
      <c r="G18" s="837"/>
      <c r="H18" s="186">
        <v>0</v>
      </c>
    </row>
    <row r="19" spans="1:8" ht="7.4" customHeight="1">
      <c r="A19" s="396"/>
      <c r="B19" s="860"/>
      <c r="C19" s="860"/>
      <c r="D19" s="860"/>
      <c r="E19" s="860"/>
      <c r="F19" s="860"/>
      <c r="G19" s="860"/>
      <c r="H19" s="399"/>
    </row>
    <row r="20" spans="1:8" ht="19.5" customHeight="1" thickBot="1">
      <c r="A20" s="396"/>
      <c r="B20" s="859" t="s">
        <v>558</v>
      </c>
      <c r="C20" s="860"/>
      <c r="D20" s="860"/>
      <c r="E20" s="860"/>
      <c r="F20" s="860"/>
      <c r="G20" s="861"/>
      <c r="H20" s="400">
        <f>SUM(H14-H17-H18)</f>
        <v>0</v>
      </c>
    </row>
    <row r="21" spans="1:8" ht="7.4" customHeight="1" thickTop="1">
      <c r="A21" s="396"/>
      <c r="B21" s="853"/>
      <c r="C21" s="854"/>
      <c r="D21" s="854"/>
      <c r="E21" s="854"/>
      <c r="F21" s="854"/>
      <c r="G21" s="854"/>
      <c r="H21" s="853"/>
    </row>
    <row r="22" spans="1:8" ht="20.149999999999999" customHeight="1">
      <c r="A22" s="396"/>
      <c r="B22" s="386" t="s">
        <v>559</v>
      </c>
      <c r="C22" s="862" t="s">
        <v>560</v>
      </c>
      <c r="D22" s="862"/>
      <c r="E22" s="862"/>
      <c r="F22" s="862"/>
      <c r="G22" s="862"/>
      <c r="H22" s="187">
        <v>0</v>
      </c>
    </row>
    <row r="23" spans="1:8" ht="20.149999999999999" customHeight="1">
      <c r="A23" s="396"/>
      <c r="B23" s="336"/>
      <c r="C23" s="863" t="s">
        <v>561</v>
      </c>
      <c r="D23" s="863"/>
      <c r="E23" s="863"/>
      <c r="F23" s="863"/>
      <c r="G23" s="864"/>
      <c r="H23" s="401">
        <f>'Perm Gap Budget 1'!I27</f>
        <v>0</v>
      </c>
    </row>
    <row r="24" spans="1:8" ht="20.149999999999999" customHeight="1" thickBot="1">
      <c r="A24" s="396"/>
      <c r="B24" s="852" t="s">
        <v>562</v>
      </c>
      <c r="C24" s="836"/>
      <c r="D24" s="836"/>
      <c r="E24" s="836"/>
      <c r="F24" s="836"/>
      <c r="G24" s="837"/>
      <c r="H24" s="402">
        <f>H20-H22-H23</f>
        <v>0</v>
      </c>
    </row>
    <row r="25" spans="1:8" ht="26.65" customHeight="1" thickTop="1">
      <c r="A25" s="396"/>
      <c r="B25" s="865" t="s">
        <v>563</v>
      </c>
      <c r="C25" s="836"/>
      <c r="D25" s="836"/>
      <c r="E25" s="836"/>
      <c r="F25" s="836"/>
      <c r="G25" s="837"/>
      <c r="H25" s="197" t="e">
        <f>+H20/(H22+H23)</f>
        <v>#DIV/0!</v>
      </c>
    </row>
    <row r="26" spans="1:8" ht="7.4" customHeight="1">
      <c r="A26" s="396"/>
      <c r="B26" s="334"/>
      <c r="C26" s="334"/>
      <c r="D26" s="334"/>
      <c r="E26" s="334"/>
      <c r="F26" s="334"/>
      <c r="G26" s="334"/>
      <c r="H26" s="403"/>
    </row>
    <row r="27" spans="1:8" ht="16.149999999999999" customHeight="1">
      <c r="A27" s="396"/>
      <c r="B27" s="317" t="s">
        <v>564</v>
      </c>
      <c r="C27" s="317"/>
      <c r="D27" s="317"/>
      <c r="E27" s="317"/>
      <c r="F27" s="317"/>
      <c r="G27" s="317"/>
      <c r="H27" s="317"/>
    </row>
    <row r="28" spans="1:8" ht="20.149999999999999" customHeight="1">
      <c r="A28" s="396"/>
      <c r="B28" s="334" t="s">
        <v>565</v>
      </c>
      <c r="C28" s="334"/>
      <c r="D28" s="334"/>
      <c r="E28" s="334"/>
      <c r="F28" s="404">
        <v>0.02</v>
      </c>
      <c r="G28" s="867"/>
      <c r="H28" s="868"/>
    </row>
    <row r="29" spans="1:8" ht="20.149999999999999" customHeight="1">
      <c r="A29" s="396"/>
      <c r="B29" s="334" t="s">
        <v>566</v>
      </c>
      <c r="C29" s="334"/>
      <c r="D29" s="334"/>
      <c r="E29" s="334"/>
      <c r="F29" s="405">
        <v>0.02</v>
      </c>
      <c r="G29" s="868"/>
      <c r="H29" s="868"/>
    </row>
    <row r="30" spans="1:8" ht="20.149999999999999" customHeight="1">
      <c r="A30" s="396"/>
      <c r="B30" s="334" t="s">
        <v>567</v>
      </c>
      <c r="C30" s="334"/>
      <c r="D30" s="334"/>
      <c r="E30" s="334"/>
      <c r="F30" s="405">
        <v>0.02</v>
      </c>
      <c r="G30" s="334"/>
      <c r="H30" s="406"/>
    </row>
    <row r="31" spans="1:8" ht="20.149999999999999" customHeight="1">
      <c r="A31" s="396"/>
      <c r="B31" s="317" t="s">
        <v>568</v>
      </c>
      <c r="C31" s="317"/>
      <c r="D31" s="334"/>
      <c r="E31" s="334"/>
      <c r="F31" s="405">
        <v>0.03</v>
      </c>
      <c r="G31" s="334"/>
      <c r="H31" s="101"/>
    </row>
    <row r="32" spans="1:8" ht="20.149999999999999" customHeight="1">
      <c r="A32" s="396"/>
      <c r="B32" s="317" t="s">
        <v>569</v>
      </c>
      <c r="C32" s="317"/>
      <c r="D32" s="334"/>
      <c r="E32" s="334"/>
      <c r="F32" s="405">
        <v>0.03</v>
      </c>
      <c r="G32" s="334"/>
      <c r="H32" s="101"/>
    </row>
    <row r="33" spans="1:11" ht="9.65" customHeight="1">
      <c r="A33" s="396"/>
      <c r="B33" s="866"/>
      <c r="C33" s="866"/>
      <c r="D33" s="866"/>
      <c r="E33" s="866"/>
      <c r="F33" s="866"/>
      <c r="G33" s="866"/>
      <c r="H33" s="866"/>
    </row>
    <row r="34" spans="1:11" ht="36" customHeight="1">
      <c r="A34" s="396"/>
      <c r="B34" s="869" t="s">
        <v>570</v>
      </c>
      <c r="C34" s="870"/>
      <c r="D34" s="870"/>
      <c r="E34" s="870"/>
      <c r="F34" s="870"/>
      <c r="G34" s="870"/>
      <c r="H34" s="870"/>
      <c r="K34" s="308" t="s">
        <v>530</v>
      </c>
    </row>
    <row r="35" spans="1:11" ht="7.15" customHeight="1">
      <c r="A35" s="380"/>
      <c r="B35" s="315"/>
      <c r="C35" s="316"/>
      <c r="D35" s="315"/>
      <c r="E35" s="315"/>
      <c r="F35" s="315"/>
      <c r="G35" s="315"/>
      <c r="H35" s="315"/>
    </row>
    <row r="36" spans="1:11">
      <c r="A36" s="407"/>
      <c r="B36" s="871"/>
      <c r="C36" s="871"/>
      <c r="D36" s="871"/>
      <c r="E36" s="871"/>
      <c r="F36" s="871"/>
      <c r="G36" s="871"/>
      <c r="H36" s="313"/>
    </row>
    <row r="37" spans="1:11" s="322" customFormat="1">
      <c r="A37" s="408"/>
      <c r="B37" s="871"/>
      <c r="C37" s="871"/>
      <c r="D37" s="871"/>
      <c r="E37" s="871"/>
      <c r="F37" s="871"/>
      <c r="G37" s="871"/>
      <c r="H37" s="313"/>
    </row>
    <row r="38" spans="1:11" s="322" customFormat="1">
      <c r="A38" s="408"/>
      <c r="B38" s="872"/>
      <c r="C38" s="872"/>
      <c r="D38" s="872"/>
      <c r="E38" s="872"/>
      <c r="F38" s="872"/>
      <c r="G38" s="872"/>
      <c r="H38" s="872"/>
      <c r="J38" s="873"/>
      <c r="K38" s="873"/>
    </row>
    <row r="39" spans="1:11" s="322" customFormat="1">
      <c r="A39" s="408"/>
      <c r="B39" s="872"/>
      <c r="C39" s="872"/>
      <c r="D39" s="872"/>
      <c r="E39" s="872"/>
      <c r="F39" s="872"/>
      <c r="G39" s="872"/>
      <c r="H39" s="872"/>
    </row>
    <row r="40" spans="1:11" s="322" customFormat="1">
      <c r="A40" s="409"/>
    </row>
    <row r="41" spans="1:11" s="322" customFormat="1">
      <c r="A41" s="409"/>
    </row>
    <row r="42" spans="1:11" s="322" customFormat="1">
      <c r="A42" s="409"/>
    </row>
    <row r="43" spans="1:11" s="322" customFormat="1">
      <c r="A43" s="409"/>
    </row>
  </sheetData>
  <sheetProtection selectLockedCells="1"/>
  <protectedRanges>
    <protectedRange sqref="H36:H37" name="Range2"/>
    <protectedRange sqref="H36:H37" name="Range1"/>
  </protectedRanges>
  <mergeCells count="31">
    <mergeCell ref="B34:H34"/>
    <mergeCell ref="B36:G36"/>
    <mergeCell ref="B37:G37"/>
    <mergeCell ref="B38:H39"/>
    <mergeCell ref="J38:K38"/>
    <mergeCell ref="C22:G22"/>
    <mergeCell ref="C23:G23"/>
    <mergeCell ref="B24:G24"/>
    <mergeCell ref="B25:G25"/>
    <mergeCell ref="B33:H33"/>
    <mergeCell ref="G28:H29"/>
    <mergeCell ref="B21:H21"/>
    <mergeCell ref="C10:E10"/>
    <mergeCell ref="B11:C11"/>
    <mergeCell ref="D11:E11"/>
    <mergeCell ref="B14:E14"/>
    <mergeCell ref="B15:G15"/>
    <mergeCell ref="B16:G16"/>
    <mergeCell ref="B17:G17"/>
    <mergeCell ref="B18:G18"/>
    <mergeCell ref="B19:G19"/>
    <mergeCell ref="B20:G20"/>
    <mergeCell ref="C9:E9"/>
    <mergeCell ref="B4:H4"/>
    <mergeCell ref="B5:H5"/>
    <mergeCell ref="B3:H3"/>
    <mergeCell ref="B6:E7"/>
    <mergeCell ref="F6:F7"/>
    <mergeCell ref="H6:H7"/>
    <mergeCell ref="B8:E8"/>
    <mergeCell ref="G6:G7"/>
  </mergeCells>
  <printOptions horizontalCentered="1"/>
  <pageMargins left="0.7" right="0.7" top="0.75" bottom="0.75" header="0.3" footer="0.3"/>
  <pageSetup scale="88" firstPageNumber="25" orientation="portrait" r:id="rId1"/>
  <headerFooter>
    <oddFooter>&amp;A</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57DC9-3E15-4952-9687-BD2130C819E4}">
  <sheetPr>
    <tabColor rgb="FFFFFF00"/>
    <pageSetUpPr fitToPage="1"/>
  </sheetPr>
  <dimension ref="A1:Q45"/>
  <sheetViews>
    <sheetView showGridLines="0" zoomScaleNormal="100" workbookViewId="0"/>
  </sheetViews>
  <sheetFormatPr defaultColWidth="9" defaultRowHeight="19.899999999999999" customHeight="1"/>
  <cols>
    <col min="1" max="1" width="3.453125" style="415" customWidth="1"/>
    <col min="2" max="2" width="53" style="415" customWidth="1"/>
    <col min="3" max="10" width="15.7265625" style="415" customWidth="1"/>
    <col min="11" max="11" width="6.54296875" style="415" customWidth="1"/>
    <col min="12" max="12" width="11" style="415" customWidth="1"/>
    <col min="13" max="13" width="3.54296875" style="415" customWidth="1"/>
    <col min="14" max="16384" width="9" style="415"/>
  </cols>
  <sheetData>
    <row r="1" spans="1:17" ht="90" customHeight="1"/>
    <row r="2" spans="1:17" ht="28.5" customHeight="1">
      <c r="A2" s="809" t="s">
        <v>53</v>
      </c>
      <c r="B2" s="809"/>
      <c r="C2" s="809"/>
      <c r="D2" s="809"/>
      <c r="E2" s="809"/>
      <c r="F2" s="809"/>
      <c r="G2" s="809"/>
      <c r="H2" s="809"/>
      <c r="I2" s="809"/>
      <c r="J2" s="809"/>
    </row>
    <row r="3" spans="1:17" ht="31.9" customHeight="1">
      <c r="A3" s="884">
        <f>'Applicant-4 (Pre-App Pg 1)'!D12</f>
        <v>0</v>
      </c>
      <c r="B3" s="885"/>
      <c r="C3" s="875" t="s">
        <v>571</v>
      </c>
      <c r="D3" s="875"/>
      <c r="E3" s="875"/>
      <c r="F3" s="875"/>
      <c r="G3" s="875"/>
      <c r="H3" s="875"/>
      <c r="I3" s="875"/>
      <c r="J3" s="875"/>
      <c r="K3" s="414"/>
      <c r="L3" s="414"/>
      <c r="M3" s="414"/>
      <c r="N3" s="414"/>
      <c r="O3" s="414"/>
      <c r="P3" s="414"/>
      <c r="Q3" s="414"/>
    </row>
    <row r="4" spans="1:17" ht="16.899999999999999" customHeight="1">
      <c r="A4" s="886" t="str">
        <f>'Perm Gap Budget 1'!B11</f>
        <v>TYPE PROJECT NAME HERE</v>
      </c>
      <c r="B4" s="886"/>
      <c r="C4" s="876"/>
      <c r="D4" s="876"/>
      <c r="E4" s="876"/>
      <c r="F4" s="876"/>
      <c r="G4" s="876"/>
      <c r="H4" s="876"/>
      <c r="I4" s="876"/>
      <c r="J4" s="876"/>
      <c r="K4" s="414"/>
      <c r="L4" s="414"/>
      <c r="M4" s="414"/>
      <c r="N4" s="414"/>
      <c r="O4" s="414"/>
      <c r="P4" s="414"/>
      <c r="Q4" s="414"/>
    </row>
    <row r="5" spans="1:17" ht="21.65" customHeight="1">
      <c r="A5" s="886"/>
      <c r="B5" s="886"/>
      <c r="C5" s="877" t="s">
        <v>572</v>
      </c>
      <c r="D5" s="877"/>
      <c r="E5" s="877"/>
      <c r="F5" s="877"/>
      <c r="G5" s="877"/>
      <c r="H5" s="877"/>
      <c r="I5" s="877"/>
      <c r="J5" s="877"/>
      <c r="K5" s="414"/>
      <c r="L5" s="414"/>
      <c r="M5" s="414"/>
      <c r="N5" s="414"/>
      <c r="O5" s="414"/>
      <c r="P5" s="414"/>
      <c r="Q5" s="414"/>
    </row>
    <row r="6" spans="1:17" ht="19.899999999999999" customHeight="1">
      <c r="A6" s="878" t="s">
        <v>486</v>
      </c>
      <c r="B6" s="878"/>
      <c r="C6" s="416" t="s">
        <v>573</v>
      </c>
      <c r="D6" s="416" t="s">
        <v>574</v>
      </c>
      <c r="E6" s="416" t="s">
        <v>575</v>
      </c>
      <c r="F6" s="416" t="s">
        <v>576</v>
      </c>
      <c r="G6" s="416" t="s">
        <v>577</v>
      </c>
      <c r="H6" s="416" t="s">
        <v>578</v>
      </c>
      <c r="I6" s="416" t="s">
        <v>579</v>
      </c>
      <c r="J6" s="416" t="s">
        <v>580</v>
      </c>
      <c r="K6" s="414"/>
      <c r="L6" s="414"/>
      <c r="M6" s="414"/>
      <c r="N6" s="414"/>
      <c r="O6" s="414"/>
      <c r="P6" s="414"/>
      <c r="Q6" s="414"/>
    </row>
    <row r="7" spans="1:17" ht="19.899999999999999" customHeight="1">
      <c r="A7" s="874" t="str">
        <f>'Property Income'!B6</f>
        <v>Residential Rental Units</v>
      </c>
      <c r="B7" s="874"/>
      <c r="C7" s="102">
        <f>'Property Cash Flow'!F11</f>
        <v>0</v>
      </c>
      <c r="D7" s="102">
        <f>+C7*(1+'[4]Pg. 18 Annual Cash Flow'!F25)</f>
        <v>0</v>
      </c>
      <c r="E7" s="102">
        <f>+D7*(1+'[4]Pg. 18 Annual Cash Flow'!F25)</f>
        <v>0</v>
      </c>
      <c r="F7" s="102">
        <f>+E7*(1+'[4]Pg. 18 Annual Cash Flow'!F25)</f>
        <v>0</v>
      </c>
      <c r="G7" s="102">
        <f>+F7*(1+'[4]Pg. 18 Annual Cash Flow'!F25)</f>
        <v>0</v>
      </c>
      <c r="H7" s="102">
        <f>+G7*(1+'[4]Pg. 18 Annual Cash Flow'!F25)</f>
        <v>0</v>
      </c>
      <c r="I7" s="102">
        <f>+H7*(1+'[4]Pg. 18 Annual Cash Flow'!F25)</f>
        <v>0</v>
      </c>
      <c r="J7" s="102">
        <f>+I7*(1+'[4]Pg. 18 Annual Cash Flow'!F25)</f>
        <v>0</v>
      </c>
      <c r="K7" s="414"/>
      <c r="L7" s="414"/>
      <c r="M7" s="414"/>
      <c r="N7" s="414"/>
      <c r="O7" s="414"/>
      <c r="P7" s="414"/>
      <c r="Q7" s="414"/>
    </row>
    <row r="8" spans="1:17" ht="19.899999999999999" customHeight="1">
      <c r="A8" s="874" t="str">
        <f>'Property Income'!G6</f>
        <v>Commercial Rental Units</v>
      </c>
      <c r="B8" s="874"/>
      <c r="C8" s="102">
        <f>'Property Cash Flow'!G11</f>
        <v>0</v>
      </c>
      <c r="D8" s="102">
        <f>+C8*(1+'[4]Pg. 18 Annual Cash Flow'!F26)</f>
        <v>0</v>
      </c>
      <c r="E8" s="102">
        <f>+D8*(1+'[4]Pg. 18 Annual Cash Flow'!F26)</f>
        <v>0</v>
      </c>
      <c r="F8" s="102">
        <f>+E8*(1+'[4]Pg. 18 Annual Cash Flow'!F26)</f>
        <v>0</v>
      </c>
      <c r="G8" s="102">
        <f>+F8*(1+'[4]Pg. 18 Annual Cash Flow'!F26)</f>
        <v>0</v>
      </c>
      <c r="H8" s="102">
        <f>+G8*(1+'[4]Pg. 18 Annual Cash Flow'!F26)</f>
        <v>0</v>
      </c>
      <c r="I8" s="102">
        <f>+H8*(1+'[4]Pg. 18 Annual Cash Flow'!F26)</f>
        <v>0</v>
      </c>
      <c r="J8" s="102">
        <f>+I8*(1+'[4]Pg. 18 Annual Cash Flow'!F26)</f>
        <v>0</v>
      </c>
      <c r="K8" s="414"/>
      <c r="L8" s="414"/>
      <c r="M8" s="414"/>
      <c r="N8" s="414"/>
      <c r="O8" s="414"/>
      <c r="P8" s="414"/>
      <c r="Q8" s="414"/>
    </row>
    <row r="9" spans="1:17" ht="19.899999999999999" customHeight="1">
      <c r="A9" s="879" t="s">
        <v>581</v>
      </c>
      <c r="B9" s="879"/>
      <c r="C9" s="102">
        <f t="shared" ref="C9:J9" si="0">SUM(C7:C8)</f>
        <v>0</v>
      </c>
      <c r="D9" s="102">
        <f t="shared" si="0"/>
        <v>0</v>
      </c>
      <c r="E9" s="102">
        <f t="shared" si="0"/>
        <v>0</v>
      </c>
      <c r="F9" s="102">
        <f t="shared" si="0"/>
        <v>0</v>
      </c>
      <c r="G9" s="102">
        <f t="shared" si="0"/>
        <v>0</v>
      </c>
      <c r="H9" s="102">
        <f t="shared" si="0"/>
        <v>0</v>
      </c>
      <c r="I9" s="102">
        <f t="shared" si="0"/>
        <v>0</v>
      </c>
      <c r="J9" s="102">
        <f t="shared" si="0"/>
        <v>0</v>
      </c>
    </row>
    <row r="10" spans="1:17" s="414" customFormat="1" ht="10.15" customHeight="1">
      <c r="A10" s="880"/>
      <c r="B10" s="881"/>
      <c r="C10" s="881"/>
      <c r="D10" s="881"/>
      <c r="E10" s="881"/>
      <c r="F10" s="881"/>
      <c r="G10" s="881"/>
      <c r="H10" s="881"/>
      <c r="I10" s="881"/>
      <c r="J10" s="882"/>
    </row>
    <row r="11" spans="1:17" ht="19.899999999999999" customHeight="1">
      <c r="A11" s="874" t="s">
        <v>582</v>
      </c>
      <c r="B11" s="874"/>
      <c r="C11" s="102">
        <f>'Property Cash Flow'!H13</f>
        <v>0</v>
      </c>
      <c r="D11" s="102">
        <f>+C11*(1+'[4]Pg. 18 Annual Cash Flow'!$F$28)</f>
        <v>0</v>
      </c>
      <c r="E11" s="102">
        <f>+D11*(1+'[4]Pg. 18 Annual Cash Flow'!$F$28)</f>
        <v>0</v>
      </c>
      <c r="F11" s="102">
        <f>+E11*(1+'[4]Pg. 18 Annual Cash Flow'!$F$28)</f>
        <v>0</v>
      </c>
      <c r="G11" s="102">
        <f>+F11*(1+'[4]Pg. 18 Annual Cash Flow'!$F$28)</f>
        <v>0</v>
      </c>
      <c r="H11" s="102">
        <f>+G11*(1+'[4]Pg. 18 Annual Cash Flow'!$F$28)</f>
        <v>0</v>
      </c>
      <c r="I11" s="102">
        <f>+H11*(1+'[4]Pg. 18 Annual Cash Flow'!$F$28)</f>
        <v>0</v>
      </c>
      <c r="J11" s="102">
        <f>+I11*(1+'[4]Pg. 18 Annual Cash Flow'!$F$28)</f>
        <v>0</v>
      </c>
    </row>
    <row r="12" spans="1:17" s="414" customFormat="1" ht="10.15" customHeight="1">
      <c r="A12" s="880"/>
      <c r="B12" s="881"/>
      <c r="C12" s="881"/>
      <c r="D12" s="881"/>
      <c r="E12" s="881"/>
      <c r="F12" s="881"/>
      <c r="G12" s="881"/>
      <c r="H12" s="881"/>
      <c r="I12" s="881"/>
      <c r="J12" s="882"/>
    </row>
    <row r="13" spans="1:17" ht="19.899999999999999" customHeight="1">
      <c r="A13" s="883" t="s">
        <v>583</v>
      </c>
      <c r="B13" s="883"/>
      <c r="C13" s="102">
        <f>'Property Cash Flow'!H17</f>
        <v>0</v>
      </c>
      <c r="D13" s="102">
        <f>+C13*(1+'[4]Pg. 18 Annual Cash Flow'!$F$29)</f>
        <v>0</v>
      </c>
      <c r="E13" s="102">
        <f>+D13*(1+'[4]Pg. 18 Annual Cash Flow'!$F$29)</f>
        <v>0</v>
      </c>
      <c r="F13" s="102">
        <f>+E13*(1+'[4]Pg. 18 Annual Cash Flow'!$F$29)</f>
        <v>0</v>
      </c>
      <c r="G13" s="102">
        <f>+F13*(1+'[4]Pg. 18 Annual Cash Flow'!$F$29)</f>
        <v>0</v>
      </c>
      <c r="H13" s="102">
        <f>+G13*(1+'[4]Pg. 18 Annual Cash Flow'!$F$29)</f>
        <v>0</v>
      </c>
      <c r="I13" s="102">
        <f>+H13*(1+'[4]Pg. 18 Annual Cash Flow'!$F$29)</f>
        <v>0</v>
      </c>
      <c r="J13" s="102">
        <f>+I13*(1+'[4]Pg. 18 Annual Cash Flow'!$F$29)</f>
        <v>0</v>
      </c>
    </row>
    <row r="14" spans="1:17" ht="19.899999999999999" customHeight="1">
      <c r="A14" s="874" t="s">
        <v>584</v>
      </c>
      <c r="B14" s="874"/>
      <c r="C14" s="102">
        <f>'Property Cash Flow'!H18</f>
        <v>0</v>
      </c>
      <c r="D14" s="102">
        <f>+C14*(1+'[4]Pg. 18 Annual Cash Flow'!F30)</f>
        <v>0</v>
      </c>
      <c r="E14" s="102">
        <f>+D14*(1+'[4]Pg. 18 Annual Cash Flow'!F30)</f>
        <v>0</v>
      </c>
      <c r="F14" s="102">
        <f>+E14*(1+'[4]Pg. 18 Annual Cash Flow'!F30)</f>
        <v>0</v>
      </c>
      <c r="G14" s="102">
        <f>+F14*(1+'[4]Pg. 18 Annual Cash Flow'!F30)</f>
        <v>0</v>
      </c>
      <c r="H14" s="102">
        <f>+G14*(1+'[4]Pg. 18 Annual Cash Flow'!F30)</f>
        <v>0</v>
      </c>
      <c r="I14" s="102">
        <f>+H14*(1+'[4]Pg. 18 Annual Cash Flow'!F30)</f>
        <v>0</v>
      </c>
      <c r="J14" s="102">
        <f>+I14*(1+'[4]Pg. 18 Annual Cash Flow'!F30)</f>
        <v>0</v>
      </c>
    </row>
    <row r="15" spans="1:17" s="414" customFormat="1" ht="10.15" customHeight="1">
      <c r="A15" s="887"/>
      <c r="B15" s="888"/>
      <c r="C15" s="888"/>
      <c r="D15" s="888"/>
      <c r="E15" s="888"/>
      <c r="F15" s="888"/>
      <c r="G15" s="888"/>
      <c r="H15" s="888"/>
      <c r="I15" s="888"/>
      <c r="J15" s="889"/>
    </row>
    <row r="16" spans="1:17" ht="19.899999999999999" customHeight="1">
      <c r="A16" s="883" t="s">
        <v>558</v>
      </c>
      <c r="B16" s="890"/>
      <c r="C16" s="102">
        <f>+C9+C11-C13-C14</f>
        <v>0</v>
      </c>
      <c r="D16" s="102">
        <f>+D9+D11-D13-D14</f>
        <v>0</v>
      </c>
      <c r="E16" s="102">
        <f t="shared" ref="E16:J16" si="1">+E9+E11-E13-E14</f>
        <v>0</v>
      </c>
      <c r="F16" s="102">
        <f t="shared" si="1"/>
        <v>0</v>
      </c>
      <c r="G16" s="102">
        <f t="shared" si="1"/>
        <v>0</v>
      </c>
      <c r="H16" s="102">
        <f t="shared" si="1"/>
        <v>0</v>
      </c>
      <c r="I16" s="102">
        <f t="shared" si="1"/>
        <v>0</v>
      </c>
      <c r="J16" s="102">
        <f t="shared" si="1"/>
        <v>0</v>
      </c>
    </row>
    <row r="17" spans="1:14" ht="19.899999999999999" customHeight="1">
      <c r="A17" s="883" t="s">
        <v>585</v>
      </c>
      <c r="B17" s="883"/>
      <c r="C17" s="102">
        <f>'Property Cash Flow'!H22</f>
        <v>0</v>
      </c>
      <c r="D17" s="102">
        <f>C17</f>
        <v>0</v>
      </c>
      <c r="E17" s="102">
        <f t="shared" ref="E17:J18" si="2">D17</f>
        <v>0</v>
      </c>
      <c r="F17" s="102">
        <f t="shared" si="2"/>
        <v>0</v>
      </c>
      <c r="G17" s="102">
        <f t="shared" si="2"/>
        <v>0</v>
      </c>
      <c r="H17" s="102">
        <f t="shared" si="2"/>
        <v>0</v>
      </c>
      <c r="I17" s="102">
        <f t="shared" si="2"/>
        <v>0</v>
      </c>
      <c r="J17" s="102">
        <f t="shared" si="2"/>
        <v>0</v>
      </c>
    </row>
    <row r="18" spans="1:14" ht="19.899999999999999" customHeight="1">
      <c r="A18" s="883" t="s">
        <v>586</v>
      </c>
      <c r="B18" s="890"/>
      <c r="C18" s="164">
        <f>'Property Cash Flow'!H23</f>
        <v>0</v>
      </c>
      <c r="D18" s="164">
        <f>C18</f>
        <v>0</v>
      </c>
      <c r="E18" s="164">
        <f t="shared" si="2"/>
        <v>0</v>
      </c>
      <c r="F18" s="164">
        <f t="shared" si="2"/>
        <v>0</v>
      </c>
      <c r="G18" s="164">
        <f t="shared" si="2"/>
        <v>0</v>
      </c>
      <c r="H18" s="164">
        <f t="shared" si="2"/>
        <v>0</v>
      </c>
      <c r="I18" s="164">
        <f t="shared" si="2"/>
        <v>0</v>
      </c>
      <c r="J18" s="164">
        <f t="shared" si="2"/>
        <v>0</v>
      </c>
    </row>
    <row r="19" spans="1:14" ht="19.899999999999999" customHeight="1">
      <c r="A19" s="874" t="s">
        <v>587</v>
      </c>
      <c r="B19" s="874"/>
      <c r="C19" s="102">
        <f>C16-C17-C18</f>
        <v>0</v>
      </c>
      <c r="D19" s="102">
        <f t="shared" ref="D19:J19" si="3">D16-D17-D18</f>
        <v>0</v>
      </c>
      <c r="E19" s="102">
        <f t="shared" si="3"/>
        <v>0</v>
      </c>
      <c r="F19" s="102">
        <f t="shared" si="3"/>
        <v>0</v>
      </c>
      <c r="G19" s="102">
        <f t="shared" si="3"/>
        <v>0</v>
      </c>
      <c r="H19" s="102">
        <f t="shared" si="3"/>
        <v>0</v>
      </c>
      <c r="I19" s="102">
        <f t="shared" si="3"/>
        <v>0</v>
      </c>
      <c r="J19" s="102">
        <f t="shared" si="3"/>
        <v>0</v>
      </c>
    </row>
    <row r="20" spans="1:14" ht="19.899999999999999" customHeight="1">
      <c r="A20" s="874" t="s">
        <v>588</v>
      </c>
      <c r="B20" s="874"/>
      <c r="C20" s="102">
        <f>C19</f>
        <v>0</v>
      </c>
      <c r="D20" s="102">
        <f>D19+C20</f>
        <v>0</v>
      </c>
      <c r="E20" s="102">
        <f t="shared" ref="E20:J20" si="4">D20+E19</f>
        <v>0</v>
      </c>
      <c r="F20" s="102">
        <f t="shared" si="4"/>
        <v>0</v>
      </c>
      <c r="G20" s="102">
        <f t="shared" si="4"/>
        <v>0</v>
      </c>
      <c r="H20" s="102">
        <f t="shared" si="4"/>
        <v>0</v>
      </c>
      <c r="I20" s="102">
        <f t="shared" si="4"/>
        <v>0</v>
      </c>
      <c r="J20" s="102">
        <f t="shared" si="4"/>
        <v>0</v>
      </c>
    </row>
    <row r="21" spans="1:14" s="414" customFormat="1" ht="10.15" customHeight="1">
      <c r="A21" s="891"/>
      <c r="B21" s="892"/>
      <c r="C21" s="892"/>
      <c r="D21" s="892"/>
      <c r="E21" s="892"/>
      <c r="F21" s="892"/>
      <c r="G21" s="892"/>
      <c r="H21" s="892"/>
      <c r="I21" s="892"/>
      <c r="J21" s="893"/>
    </row>
    <row r="22" spans="1:14" ht="19.899999999999999" customHeight="1">
      <c r="A22" s="874" t="s">
        <v>589</v>
      </c>
      <c r="B22" s="874"/>
      <c r="C22" s="417" t="e">
        <f>C16/(C17+C18)</f>
        <v>#DIV/0!</v>
      </c>
      <c r="D22" s="417" t="e">
        <f t="shared" ref="D22:J22" si="5">D16/(D17+D18)</f>
        <v>#DIV/0!</v>
      </c>
      <c r="E22" s="417" t="e">
        <f t="shared" si="5"/>
        <v>#DIV/0!</v>
      </c>
      <c r="F22" s="417" t="e">
        <f t="shared" si="5"/>
        <v>#DIV/0!</v>
      </c>
      <c r="G22" s="417" t="e">
        <f t="shared" si="5"/>
        <v>#DIV/0!</v>
      </c>
      <c r="H22" s="417" t="e">
        <f t="shared" si="5"/>
        <v>#DIV/0!</v>
      </c>
      <c r="I22" s="417" t="e">
        <f t="shared" si="5"/>
        <v>#DIV/0!</v>
      </c>
      <c r="J22" s="417" t="e">
        <f t="shared" si="5"/>
        <v>#DIV/0!</v>
      </c>
      <c r="N22" s="418"/>
    </row>
    <row r="23" spans="1:14" ht="19.899999999999999" customHeight="1">
      <c r="A23" s="411" t="s">
        <v>590</v>
      </c>
      <c r="B23" s="411"/>
      <c r="C23" s="417" t="e">
        <f>AVERAGE(C22)</f>
        <v>#DIV/0!</v>
      </c>
      <c r="D23" s="417" t="e">
        <f>AVERAGE(C22:D22)</f>
        <v>#DIV/0!</v>
      </c>
      <c r="E23" s="417" t="e">
        <f>AVERAGE(C22:E22)</f>
        <v>#DIV/0!</v>
      </c>
      <c r="F23" s="417" t="e">
        <f>AVERAGE(C22:F22)</f>
        <v>#DIV/0!</v>
      </c>
      <c r="G23" s="417" t="e">
        <f>AVERAGE(C22:G22)</f>
        <v>#DIV/0!</v>
      </c>
      <c r="H23" s="417" t="e">
        <f>AVERAGE(C22:H22)</f>
        <v>#DIV/0!</v>
      </c>
      <c r="I23" s="417" t="e">
        <f>AVERAGE(C22:I22)</f>
        <v>#DIV/0!</v>
      </c>
      <c r="J23" s="417" t="e">
        <f>AVERAGE(C22:J22)</f>
        <v>#DIV/0!</v>
      </c>
    </row>
    <row r="24" spans="1:14" ht="10.15" customHeight="1"/>
    <row r="25" spans="1:14" ht="10.15" customHeight="1">
      <c r="A25" s="419"/>
      <c r="B25" s="419"/>
      <c r="C25" s="419"/>
      <c r="D25" s="419"/>
      <c r="E25" s="419"/>
      <c r="F25" s="419"/>
      <c r="G25" s="419"/>
      <c r="H25" s="419"/>
      <c r="I25" s="419"/>
      <c r="J25" s="419"/>
    </row>
    <row r="26" spans="1:14" ht="10.15" customHeight="1"/>
    <row r="27" spans="1:14" ht="19.899999999999999" customHeight="1">
      <c r="A27" s="878" t="s">
        <v>486</v>
      </c>
      <c r="B27" s="878"/>
      <c r="C27" s="894" t="s">
        <v>591</v>
      </c>
      <c r="D27" s="895"/>
      <c r="E27" s="895"/>
      <c r="F27" s="895"/>
      <c r="G27" s="895"/>
      <c r="H27" s="895"/>
      <c r="I27" s="896"/>
    </row>
    <row r="28" spans="1:14" ht="19.899999999999999" customHeight="1">
      <c r="A28" s="878"/>
      <c r="B28" s="878"/>
      <c r="C28" s="416" t="s">
        <v>592</v>
      </c>
      <c r="D28" s="416" t="s">
        <v>593</v>
      </c>
      <c r="E28" s="416" t="s">
        <v>594</v>
      </c>
      <c r="F28" s="416" t="s">
        <v>595</v>
      </c>
      <c r="G28" s="416" t="s">
        <v>596</v>
      </c>
      <c r="H28" s="416" t="s">
        <v>597</v>
      </c>
      <c r="I28" s="416" t="s">
        <v>598</v>
      </c>
    </row>
    <row r="29" spans="1:14" ht="19.899999999999999" customHeight="1">
      <c r="A29" s="874" t="str">
        <f>A7</f>
        <v>Residential Rental Units</v>
      </c>
      <c r="B29" s="874"/>
      <c r="C29" s="102">
        <f>+J7*(1+'[4]Pg. 18 Annual Cash Flow'!F25)</f>
        <v>0</v>
      </c>
      <c r="D29" s="102">
        <f>+C29*(1+'[4]Pg. 18 Annual Cash Flow'!F25)</f>
        <v>0</v>
      </c>
      <c r="E29" s="102">
        <f>+D29*(1+'[4]Pg. 18 Annual Cash Flow'!F25)</f>
        <v>0</v>
      </c>
      <c r="F29" s="102">
        <f>+E29*(1+'[4]Pg. 18 Annual Cash Flow'!F25)</f>
        <v>0</v>
      </c>
      <c r="G29" s="102">
        <f>+F29*(1+'[4]Pg. 18 Annual Cash Flow'!F25)</f>
        <v>0</v>
      </c>
      <c r="H29" s="102">
        <f>+G29*(1+'[4]Pg. 18 Annual Cash Flow'!F25)</f>
        <v>0</v>
      </c>
      <c r="I29" s="102">
        <f>+H29*(1+'[4]Pg. 18 Annual Cash Flow'!F25)</f>
        <v>0</v>
      </c>
      <c r="J29" s="103"/>
    </row>
    <row r="30" spans="1:14" ht="19.899999999999999" customHeight="1">
      <c r="A30" s="874" t="str">
        <f>A8</f>
        <v>Commercial Rental Units</v>
      </c>
      <c r="B30" s="874"/>
      <c r="C30" s="102">
        <f>+J8*(1+'[4]Pg. 18 Annual Cash Flow'!F26)</f>
        <v>0</v>
      </c>
      <c r="D30" s="102">
        <f>+C30*(1+'[4]Pg. 18 Annual Cash Flow'!F26)</f>
        <v>0</v>
      </c>
      <c r="E30" s="102">
        <f>+D30*(1+'[4]Pg. 18 Annual Cash Flow'!F26)</f>
        <v>0</v>
      </c>
      <c r="F30" s="102">
        <f>+E30*(1+'[4]Pg. 18 Annual Cash Flow'!F26)</f>
        <v>0</v>
      </c>
      <c r="G30" s="102">
        <f>+F30*(1+'[4]Pg. 18 Annual Cash Flow'!F26)</f>
        <v>0</v>
      </c>
      <c r="H30" s="102">
        <f>+G30*(1+'[4]Pg. 18 Annual Cash Flow'!F26)</f>
        <v>0</v>
      </c>
      <c r="I30" s="102">
        <f>+H30*(1+'[4]Pg. 18 Annual Cash Flow'!F26)</f>
        <v>0</v>
      </c>
      <c r="J30" s="104"/>
    </row>
    <row r="31" spans="1:14" ht="19.899999999999999" customHeight="1">
      <c r="A31" s="879" t="s">
        <v>581</v>
      </c>
      <c r="B31" s="879"/>
      <c r="C31" s="102">
        <f t="shared" ref="C31:I31" si="6">SUM(C29:C30)</f>
        <v>0</v>
      </c>
      <c r="D31" s="102">
        <f t="shared" si="6"/>
        <v>0</v>
      </c>
      <c r="E31" s="102">
        <f t="shared" si="6"/>
        <v>0</v>
      </c>
      <c r="F31" s="102">
        <f t="shared" si="6"/>
        <v>0</v>
      </c>
      <c r="G31" s="102">
        <f t="shared" si="6"/>
        <v>0</v>
      </c>
      <c r="H31" s="102">
        <f t="shared" si="6"/>
        <v>0</v>
      </c>
      <c r="I31" s="102">
        <f t="shared" si="6"/>
        <v>0</v>
      </c>
    </row>
    <row r="32" spans="1:14" ht="10.15" customHeight="1">
      <c r="C32" s="105"/>
      <c r="D32" s="105"/>
      <c r="E32" s="105"/>
      <c r="F32" s="105"/>
      <c r="G32" s="105"/>
      <c r="H32" s="105"/>
      <c r="I32" s="105"/>
    </row>
    <row r="33" spans="1:10" ht="19.899999999999999" customHeight="1">
      <c r="A33" s="874" t="s">
        <v>582</v>
      </c>
      <c r="B33" s="874"/>
      <c r="C33" s="102">
        <f>+J11*(1+'[4]Pg. 18 Annual Cash Flow'!$F$28)</f>
        <v>0</v>
      </c>
      <c r="D33" s="102">
        <f>+C33*(1+'[4]Pg. 18 Annual Cash Flow'!$F$28)</f>
        <v>0</v>
      </c>
      <c r="E33" s="102">
        <f>+D33*(1+'[4]Pg. 18 Annual Cash Flow'!$F$28)</f>
        <v>0</v>
      </c>
      <c r="F33" s="102">
        <f>+E33*(1+'[4]Pg. 18 Annual Cash Flow'!$F$28)</f>
        <v>0</v>
      </c>
      <c r="G33" s="102">
        <f>+F33*(1+'[4]Pg. 18 Annual Cash Flow'!$F$28)</f>
        <v>0</v>
      </c>
      <c r="H33" s="102">
        <f>+G33*(1+'[4]Pg. 18 Annual Cash Flow'!$F$28)</f>
        <v>0</v>
      </c>
      <c r="I33" s="102">
        <f>+H33*(1+'[4]Pg. 18 Annual Cash Flow'!$F$28)</f>
        <v>0</v>
      </c>
      <c r="J33" s="104"/>
    </row>
    <row r="34" spans="1:10" ht="10.15" customHeight="1">
      <c r="C34" s="106"/>
      <c r="D34" s="106"/>
      <c r="E34" s="106"/>
      <c r="F34" s="106"/>
      <c r="G34" s="106"/>
      <c r="H34" s="106"/>
      <c r="I34" s="106"/>
    </row>
    <row r="35" spans="1:10" ht="19.899999999999999" customHeight="1">
      <c r="A35" s="883" t="s">
        <v>583</v>
      </c>
      <c r="B35" s="883"/>
      <c r="C35" s="102">
        <f>+J13*(1+'[4]Pg. 18 Annual Cash Flow'!$F$29)</f>
        <v>0</v>
      </c>
      <c r="D35" s="102">
        <f>+C35*(1+'[4]Pg. 18 Annual Cash Flow'!$F$29)</f>
        <v>0</v>
      </c>
      <c r="E35" s="102">
        <f>+D35*(1+'[4]Pg. 18 Annual Cash Flow'!$F$29)</f>
        <v>0</v>
      </c>
      <c r="F35" s="102">
        <f>+E35*(1+'[4]Pg. 18 Annual Cash Flow'!$F$29)</f>
        <v>0</v>
      </c>
      <c r="G35" s="102">
        <f>+F35*(1+'[4]Pg. 18 Annual Cash Flow'!$F$29)</f>
        <v>0</v>
      </c>
      <c r="H35" s="102">
        <f>+G35*(1+'[4]Pg. 18 Annual Cash Flow'!$F$29)</f>
        <v>0</v>
      </c>
      <c r="I35" s="102">
        <f>+H35*(1+'[4]Pg. 18 Annual Cash Flow'!$F$29)</f>
        <v>0</v>
      </c>
      <c r="J35" s="104"/>
    </row>
    <row r="36" spans="1:10" ht="19.899999999999999" customHeight="1">
      <c r="A36" s="874" t="s">
        <v>584</v>
      </c>
      <c r="B36" s="874"/>
      <c r="C36" s="102">
        <f>J14*(1+'[4]Pg. 18 Annual Cash Flow'!F30)</f>
        <v>0</v>
      </c>
      <c r="D36" s="102">
        <f>+C36*(1+'[4]Pg. 18 Annual Cash Flow'!F30)</f>
        <v>0</v>
      </c>
      <c r="E36" s="102">
        <f>+D36*(1+'[4]Pg. 18 Annual Cash Flow'!F30)</f>
        <v>0</v>
      </c>
      <c r="F36" s="102">
        <f>+E36*(1+'[4]Pg. 18 Annual Cash Flow'!F30)</f>
        <v>0</v>
      </c>
      <c r="G36" s="102">
        <f>+F36*(1+'[4]Pg. 18 Annual Cash Flow'!F30)</f>
        <v>0</v>
      </c>
      <c r="H36" s="102">
        <f>+G36*(1+'[4]Pg. 18 Annual Cash Flow'!F30)</f>
        <v>0</v>
      </c>
      <c r="I36" s="102">
        <f>+H36*(1+'[4]Pg. 18 Annual Cash Flow'!F30)</f>
        <v>0</v>
      </c>
      <c r="J36" s="107"/>
    </row>
    <row r="37" spans="1:10" ht="10.15" customHeight="1">
      <c r="A37" s="108"/>
      <c r="B37" s="108"/>
      <c r="C37" s="106"/>
      <c r="D37" s="106"/>
      <c r="E37" s="106"/>
      <c r="F37" s="106"/>
      <c r="G37" s="106"/>
      <c r="H37" s="106"/>
      <c r="I37" s="106"/>
      <c r="J37" s="104"/>
    </row>
    <row r="38" spans="1:10" ht="19.899999999999999" customHeight="1">
      <c r="A38" s="883" t="s">
        <v>558</v>
      </c>
      <c r="B38" s="890"/>
      <c r="C38" s="102">
        <f>+C31+C33-C35-C36</f>
        <v>0</v>
      </c>
      <c r="D38" s="102">
        <f t="shared" ref="D38:I38" si="7">+D31+D33-D35-D36</f>
        <v>0</v>
      </c>
      <c r="E38" s="102">
        <f t="shared" si="7"/>
        <v>0</v>
      </c>
      <c r="F38" s="102">
        <f t="shared" si="7"/>
        <v>0</v>
      </c>
      <c r="G38" s="102">
        <f t="shared" si="7"/>
        <v>0</v>
      </c>
      <c r="H38" s="102">
        <f t="shared" si="7"/>
        <v>0</v>
      </c>
      <c r="I38" s="102">
        <f t="shared" si="7"/>
        <v>0</v>
      </c>
      <c r="J38" s="104"/>
    </row>
    <row r="39" spans="1:10" ht="19.899999999999999" customHeight="1">
      <c r="A39" s="897" t="s">
        <v>585</v>
      </c>
      <c r="B39" s="898"/>
      <c r="C39" s="102">
        <f>J17</f>
        <v>0</v>
      </c>
      <c r="D39" s="102">
        <f t="shared" ref="D39:I40" si="8">C39</f>
        <v>0</v>
      </c>
      <c r="E39" s="102">
        <f t="shared" si="8"/>
        <v>0</v>
      </c>
      <c r="F39" s="102">
        <f t="shared" si="8"/>
        <v>0</v>
      </c>
      <c r="G39" s="102">
        <f t="shared" si="8"/>
        <v>0</v>
      </c>
      <c r="H39" s="102">
        <f t="shared" si="8"/>
        <v>0</v>
      </c>
      <c r="I39" s="102">
        <f t="shared" si="8"/>
        <v>0</v>
      </c>
      <c r="J39" s="109"/>
    </row>
    <row r="40" spans="1:10" ht="19.899999999999999" customHeight="1">
      <c r="A40" s="883" t="s">
        <v>586</v>
      </c>
      <c r="B40" s="890"/>
      <c r="C40" s="420">
        <f>'Property Cash Flow'!H23</f>
        <v>0</v>
      </c>
      <c r="D40" s="420">
        <f>C40</f>
        <v>0</v>
      </c>
      <c r="E40" s="420">
        <f t="shared" si="8"/>
        <v>0</v>
      </c>
      <c r="F40" s="420">
        <f t="shared" si="8"/>
        <v>0</v>
      </c>
      <c r="G40" s="420">
        <f t="shared" si="8"/>
        <v>0</v>
      </c>
      <c r="H40" s="420">
        <f t="shared" si="8"/>
        <v>0</v>
      </c>
      <c r="I40" s="420">
        <f t="shared" si="8"/>
        <v>0</v>
      </c>
      <c r="J40" s="110"/>
    </row>
    <row r="41" spans="1:10" ht="19.899999999999999" customHeight="1" thickBot="1">
      <c r="A41" s="874" t="s">
        <v>562</v>
      </c>
      <c r="B41" s="890"/>
      <c r="C41" s="111">
        <f>C38-C39-C40</f>
        <v>0</v>
      </c>
      <c r="D41" s="111">
        <f t="shared" ref="D41:I41" si="9">D38-D39-D40</f>
        <v>0</v>
      </c>
      <c r="E41" s="111">
        <f t="shared" si="9"/>
        <v>0</v>
      </c>
      <c r="F41" s="111">
        <f t="shared" si="9"/>
        <v>0</v>
      </c>
      <c r="G41" s="111">
        <f t="shared" si="9"/>
        <v>0</v>
      </c>
      <c r="H41" s="111">
        <f t="shared" si="9"/>
        <v>0</v>
      </c>
      <c r="I41" s="111">
        <f t="shared" si="9"/>
        <v>0</v>
      </c>
      <c r="J41" s="110"/>
    </row>
    <row r="42" spans="1:10" ht="19.899999999999999" customHeight="1" thickTop="1">
      <c r="A42" s="874" t="s">
        <v>588</v>
      </c>
      <c r="B42" s="874"/>
      <c r="C42" s="102">
        <f>J20+C41</f>
        <v>0</v>
      </c>
      <c r="D42" s="102">
        <f t="shared" ref="D42:I42" si="10">D41+C42</f>
        <v>0</v>
      </c>
      <c r="E42" s="102">
        <f t="shared" si="10"/>
        <v>0</v>
      </c>
      <c r="F42" s="102">
        <f t="shared" si="10"/>
        <v>0</v>
      </c>
      <c r="G42" s="102">
        <f t="shared" si="10"/>
        <v>0</v>
      </c>
      <c r="H42" s="102">
        <f t="shared" si="10"/>
        <v>0</v>
      </c>
      <c r="I42" s="102">
        <f t="shared" si="10"/>
        <v>0</v>
      </c>
      <c r="J42" s="109"/>
    </row>
    <row r="43" spans="1:10" ht="10.15" customHeight="1">
      <c r="A43" s="112"/>
      <c r="B43" s="112"/>
      <c r="C43" s="113"/>
      <c r="D43" s="113"/>
      <c r="E43" s="113"/>
      <c r="F43" s="113"/>
      <c r="G43" s="113"/>
      <c r="H43" s="113"/>
      <c r="I43" s="113"/>
      <c r="J43" s="103"/>
    </row>
    <row r="44" spans="1:10" ht="19.899999999999999" customHeight="1">
      <c r="A44" s="874" t="s">
        <v>589</v>
      </c>
      <c r="B44" s="874"/>
      <c r="C44" s="417" t="e">
        <f>C38/(C39+C40)</f>
        <v>#DIV/0!</v>
      </c>
      <c r="D44" s="417" t="e">
        <f t="shared" ref="D44:I44" si="11">D38/(D39+D40)</f>
        <v>#DIV/0!</v>
      </c>
      <c r="E44" s="417" t="e">
        <f t="shared" si="11"/>
        <v>#DIV/0!</v>
      </c>
      <c r="F44" s="417" t="e">
        <f t="shared" si="11"/>
        <v>#DIV/0!</v>
      </c>
      <c r="G44" s="417" t="e">
        <f t="shared" si="11"/>
        <v>#DIV/0!</v>
      </c>
      <c r="H44" s="417" t="e">
        <f t="shared" si="11"/>
        <v>#DIV/0!</v>
      </c>
      <c r="I44" s="417" t="e">
        <f t="shared" si="11"/>
        <v>#DIV/0!</v>
      </c>
      <c r="J44" s="104"/>
    </row>
    <row r="45" spans="1:10" ht="19.899999999999999" customHeight="1">
      <c r="A45" s="412" t="s">
        <v>590</v>
      </c>
      <c r="B45" s="413"/>
      <c r="C45" s="114" t="e">
        <f>AVERAGE(C22,D22,E22,F22,G22,H22,I22,J22,C44)</f>
        <v>#DIV/0!</v>
      </c>
      <c r="D45" s="114" t="e">
        <f>AVERAGE(C22,D22,E22,F22,G22,H22,I22,J22,C44,D44)</f>
        <v>#DIV/0!</v>
      </c>
      <c r="E45" s="114" t="e">
        <f>AVERAGE(C22,D22,E22,F22,G22,H22,I22,J22,C44,D44,E44)</f>
        <v>#DIV/0!</v>
      </c>
      <c r="F45" s="114" t="e">
        <f>AVERAGE(C22,D22,E22,F22,G22,H22,I22,J22,C44,D44,E44,F44)</f>
        <v>#DIV/0!</v>
      </c>
      <c r="G45" s="114" t="e">
        <f>AVERAGE(C22,D22,E22,F22,G22,H22,I22,J22,C44,D44,E44,F44,G44)</f>
        <v>#DIV/0!</v>
      </c>
      <c r="H45" s="114" t="e">
        <f>AVERAGE(C22,D22,E22,F22,G22,H22,I22,J22,C44,D44,E44,F44,G44,H44)</f>
        <v>#DIV/0!</v>
      </c>
      <c r="I45" s="114" t="e">
        <f>AVERAGE(C22,D22,E22,F22,G22,H22,I22,J22,C44,D44,E44,F44,G44,H44,I44)</f>
        <v>#DIV/0!</v>
      </c>
      <c r="J45" s="104"/>
    </row>
  </sheetData>
  <sheetProtection selectLockedCells="1"/>
  <mergeCells count="36">
    <mergeCell ref="A40:B40"/>
    <mergeCell ref="A41:B41"/>
    <mergeCell ref="A42:B42"/>
    <mergeCell ref="A44:B44"/>
    <mergeCell ref="A31:B31"/>
    <mergeCell ref="A33:B33"/>
    <mergeCell ref="A35:B35"/>
    <mergeCell ref="A36:B36"/>
    <mergeCell ref="A38:B38"/>
    <mergeCell ref="A39:B39"/>
    <mergeCell ref="A30:B30"/>
    <mergeCell ref="A15:J15"/>
    <mergeCell ref="A16:B16"/>
    <mergeCell ref="A17:B17"/>
    <mergeCell ref="A18:B18"/>
    <mergeCell ref="A19:B19"/>
    <mergeCell ref="A20:B20"/>
    <mergeCell ref="A21:J21"/>
    <mergeCell ref="A22:B22"/>
    <mergeCell ref="A27:B28"/>
    <mergeCell ref="C27:I27"/>
    <mergeCell ref="A29:B29"/>
    <mergeCell ref="A2:J2"/>
    <mergeCell ref="A14:B14"/>
    <mergeCell ref="C3:J4"/>
    <mergeCell ref="C5:J5"/>
    <mergeCell ref="A6:B6"/>
    <mergeCell ref="A7:B7"/>
    <mergeCell ref="A8:B8"/>
    <mergeCell ref="A9:B9"/>
    <mergeCell ref="A10:J10"/>
    <mergeCell ref="A11:B11"/>
    <mergeCell ref="A12:J12"/>
    <mergeCell ref="A13:B13"/>
    <mergeCell ref="A3:B3"/>
    <mergeCell ref="A4:B5"/>
  </mergeCells>
  <printOptions horizontalCentered="1"/>
  <pageMargins left="0.7" right="0.7" top="0.75" bottom="0.75" header="0.3" footer="0.3"/>
  <pageSetup scale="58" firstPageNumber="25" orientation="landscape" r:id="rId1"/>
  <headerFooter>
    <oddFooter>&amp;A</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P57"/>
  <sheetViews>
    <sheetView showGridLines="0" zoomScale="90" zoomScaleNormal="90" workbookViewId="0"/>
  </sheetViews>
  <sheetFormatPr defaultColWidth="10.7265625" defaultRowHeight="13"/>
  <cols>
    <col min="1" max="1" width="4.54296875" style="2" customWidth="1"/>
    <col min="2" max="2" width="6.7265625" style="2" customWidth="1"/>
    <col min="3" max="3" width="34.1796875" style="2" customWidth="1"/>
    <col min="4" max="4" width="15.1796875" style="2" customWidth="1"/>
    <col min="5" max="5" width="18.54296875" style="2" customWidth="1"/>
    <col min="6" max="6" width="26" style="2" customWidth="1"/>
    <col min="7" max="7" width="6.7265625" style="2" customWidth="1"/>
    <col min="8" max="8" width="50.26953125" style="2" customWidth="1"/>
    <col min="9" max="9" width="5.1796875" style="2" customWidth="1"/>
    <col min="10" max="10" width="12.453125" style="2" customWidth="1"/>
    <col min="11" max="11" width="6.26953125" style="2" customWidth="1"/>
    <col min="12" max="12" width="15" style="2" customWidth="1"/>
    <col min="13" max="13" width="19.7265625" style="2" customWidth="1"/>
    <col min="14" max="14" width="18" style="2" customWidth="1"/>
    <col min="15" max="15" width="40.7265625" style="2" customWidth="1"/>
    <col min="16" max="16" width="5.7265625" style="2" customWidth="1"/>
    <col min="17" max="16384" width="10.7265625" style="2"/>
  </cols>
  <sheetData>
    <row r="1" spans="1:16" ht="87.5" customHeight="1"/>
    <row r="2" spans="1:16" ht="26.25" customHeight="1">
      <c r="B2" s="902" t="s">
        <v>53</v>
      </c>
      <c r="C2" s="902"/>
      <c r="D2" s="902"/>
      <c r="E2" s="902"/>
      <c r="F2" s="902"/>
      <c r="G2" s="902"/>
      <c r="H2" s="902"/>
      <c r="I2" s="902"/>
      <c r="J2" s="902"/>
      <c r="K2" s="902"/>
      <c r="L2" s="902"/>
    </row>
    <row r="3" spans="1:16" ht="26.25" customHeight="1">
      <c r="A3" s="12"/>
      <c r="B3" s="496" t="s">
        <v>599</v>
      </c>
      <c r="C3" s="496"/>
      <c r="D3" s="496"/>
      <c r="E3" s="496"/>
      <c r="F3" s="496"/>
      <c r="G3" s="496"/>
      <c r="H3" s="496"/>
      <c r="I3" s="496"/>
      <c r="J3" s="496"/>
      <c r="K3" s="496"/>
      <c r="L3" s="496"/>
      <c r="M3" s="40"/>
    </row>
    <row r="4" spans="1:16" ht="24.75" customHeight="1">
      <c r="A4" s="207"/>
      <c r="B4" s="670" t="s">
        <v>600</v>
      </c>
      <c r="C4" s="670"/>
      <c r="D4" s="670"/>
      <c r="E4" s="670"/>
      <c r="F4" s="670"/>
      <c r="G4" s="670"/>
      <c r="H4" s="670"/>
      <c r="I4" s="670"/>
      <c r="J4" s="670"/>
      <c r="K4" s="670"/>
      <c r="L4" s="670"/>
      <c r="M4" s="899"/>
      <c r="N4" s="900"/>
    </row>
    <row r="5" spans="1:16" ht="24.75" customHeight="1">
      <c r="A5" s="207"/>
      <c r="B5" s="670" t="s">
        <v>601</v>
      </c>
      <c r="C5" s="670"/>
      <c r="D5" s="670"/>
      <c r="E5" s="670"/>
      <c r="F5" s="670"/>
      <c r="G5" s="670"/>
      <c r="H5" s="670"/>
      <c r="I5" s="670"/>
      <c r="J5" s="670"/>
      <c r="K5" s="670"/>
      <c r="L5" s="670"/>
      <c r="M5" s="615"/>
      <c r="N5" s="616"/>
    </row>
    <row r="6" spans="1:16" ht="30" customHeight="1">
      <c r="A6" s="207"/>
      <c r="B6" s="657" t="s">
        <v>602</v>
      </c>
      <c r="C6" s="657"/>
      <c r="D6" s="657"/>
      <c r="E6" s="657"/>
      <c r="F6" s="657"/>
      <c r="G6" s="657"/>
      <c r="H6" s="657"/>
      <c r="I6" s="657"/>
      <c r="J6" s="657"/>
      <c r="K6" s="657"/>
      <c r="L6" s="657"/>
      <c r="M6" s="912" t="s">
        <v>218</v>
      </c>
      <c r="N6" s="912"/>
      <c r="O6" s="912"/>
      <c r="P6" s="177"/>
    </row>
    <row r="7" spans="1:16" ht="30" customHeight="1">
      <c r="A7" s="209"/>
      <c r="B7" s="671" t="s">
        <v>603</v>
      </c>
      <c r="C7" s="671"/>
      <c r="D7" s="671"/>
      <c r="E7" s="671"/>
      <c r="F7" s="671"/>
      <c r="G7" s="671"/>
      <c r="H7" s="671"/>
      <c r="I7" s="671"/>
      <c r="J7" s="671"/>
      <c r="K7" s="671"/>
      <c r="L7" s="671"/>
      <c r="M7" s="117" t="s">
        <v>129</v>
      </c>
      <c r="N7" s="119" t="s">
        <v>129</v>
      </c>
      <c r="O7" s="666" t="s">
        <v>604</v>
      </c>
    </row>
    <row r="8" spans="1:16" ht="30" customHeight="1">
      <c r="A8" s="14"/>
      <c r="B8" s="667" t="s">
        <v>605</v>
      </c>
      <c r="C8" s="668"/>
      <c r="D8" s="668"/>
      <c r="E8" s="668"/>
      <c r="F8" s="668"/>
      <c r="G8" s="668"/>
      <c r="H8" s="668"/>
      <c r="I8" s="668"/>
      <c r="J8" s="668"/>
      <c r="K8" s="668"/>
      <c r="L8" s="669"/>
      <c r="M8" s="176" t="s">
        <v>132</v>
      </c>
      <c r="N8" s="117" t="s">
        <v>133</v>
      </c>
      <c r="O8" s="666"/>
    </row>
    <row r="9" spans="1:16" ht="30" customHeight="1">
      <c r="A9" s="209"/>
      <c r="B9" s="24" t="s">
        <v>221</v>
      </c>
      <c r="C9" s="552" t="s">
        <v>224</v>
      </c>
      <c r="D9" s="553"/>
      <c r="E9" s="553"/>
      <c r="F9" s="553"/>
      <c r="G9" s="553"/>
      <c r="H9" s="554"/>
      <c r="I9" s="528"/>
      <c r="J9" s="528"/>
      <c r="K9" s="663">
        <f>IF(I9=TRUE,10,0)</f>
        <v>0</v>
      </c>
      <c r="L9" s="663"/>
      <c r="M9" s="120">
        <v>0</v>
      </c>
      <c r="N9" s="120">
        <v>0</v>
      </c>
      <c r="O9" s="182"/>
    </row>
    <row r="10" spans="1:16" ht="30" customHeight="1">
      <c r="A10" s="1"/>
      <c r="B10" s="24" t="s">
        <v>223</v>
      </c>
      <c r="C10" s="552" t="s">
        <v>226</v>
      </c>
      <c r="D10" s="553"/>
      <c r="E10" s="553"/>
      <c r="F10" s="553"/>
      <c r="G10" s="553"/>
      <c r="H10" s="554"/>
      <c r="I10" s="528"/>
      <c r="J10" s="528"/>
      <c r="K10" s="663">
        <f>IF(I10=TRUE,5,0)</f>
        <v>0</v>
      </c>
      <c r="L10" s="663"/>
      <c r="M10" s="120">
        <v>0</v>
      </c>
      <c r="N10" s="120">
        <v>0</v>
      </c>
      <c r="O10" s="182"/>
    </row>
    <row r="11" spans="1:16" ht="30" customHeight="1">
      <c r="A11" s="1"/>
      <c r="B11" s="24" t="s">
        <v>225</v>
      </c>
      <c r="C11" s="552" t="s">
        <v>228</v>
      </c>
      <c r="D11" s="553"/>
      <c r="E11" s="553"/>
      <c r="F11" s="553"/>
      <c r="G11" s="553"/>
      <c r="H11" s="553"/>
      <c r="I11" s="528"/>
      <c r="J11" s="528"/>
      <c r="K11" s="663">
        <f>IF(I11=TRUE,5,0)</f>
        <v>0</v>
      </c>
      <c r="L11" s="663"/>
      <c r="M11" s="120">
        <v>0</v>
      </c>
      <c r="N11" s="120">
        <v>0</v>
      </c>
      <c r="O11" s="182"/>
    </row>
    <row r="12" spans="1:16" ht="30" customHeight="1">
      <c r="A12" s="14"/>
      <c r="B12" s="24" t="s">
        <v>227</v>
      </c>
      <c r="C12" s="552" t="s">
        <v>606</v>
      </c>
      <c r="D12" s="553"/>
      <c r="E12" s="553"/>
      <c r="F12" s="553"/>
      <c r="G12" s="553"/>
      <c r="H12" s="554"/>
      <c r="I12" s="528"/>
      <c r="J12" s="528"/>
      <c r="K12" s="663">
        <f>IF(I12=TRUE,2,0)</f>
        <v>0</v>
      </c>
      <c r="L12" s="663"/>
      <c r="M12" s="120">
        <v>0</v>
      </c>
      <c r="N12" s="120">
        <v>0</v>
      </c>
      <c r="O12" s="182"/>
    </row>
    <row r="13" spans="1:16" ht="30" customHeight="1">
      <c r="A13" s="14"/>
      <c r="B13" s="24" t="s">
        <v>229</v>
      </c>
      <c r="C13" s="552" t="s">
        <v>607</v>
      </c>
      <c r="D13" s="553"/>
      <c r="E13" s="553"/>
      <c r="F13" s="553"/>
      <c r="G13" s="553"/>
      <c r="H13" s="553"/>
      <c r="I13" s="528"/>
      <c r="J13" s="528"/>
      <c r="K13" s="663">
        <f>IF(I13=TRUE,0,0)</f>
        <v>0</v>
      </c>
      <c r="L13" s="663"/>
      <c r="M13" s="120">
        <v>0</v>
      </c>
      <c r="N13" s="120">
        <v>0</v>
      </c>
      <c r="O13" s="182"/>
    </row>
    <row r="14" spans="1:16" ht="30" customHeight="1">
      <c r="A14" s="14"/>
      <c r="B14" s="24" t="s">
        <v>231</v>
      </c>
      <c r="C14" s="552" t="s">
        <v>608</v>
      </c>
      <c r="D14" s="553"/>
      <c r="E14" s="553"/>
      <c r="F14" s="553"/>
      <c r="G14" s="553"/>
      <c r="H14" s="553"/>
      <c r="I14" s="528"/>
      <c r="J14" s="528"/>
      <c r="K14" s="663">
        <f>IF(I14=TRUE,10,0)</f>
        <v>0</v>
      </c>
      <c r="L14" s="663"/>
      <c r="M14" s="120">
        <v>0</v>
      </c>
      <c r="N14" s="120">
        <v>0</v>
      </c>
      <c r="O14" s="182"/>
    </row>
    <row r="15" spans="1:16" ht="31.9" customHeight="1">
      <c r="A15" s="14"/>
      <c r="B15" s="673" t="s">
        <v>609</v>
      </c>
      <c r="C15" s="674"/>
      <c r="D15" s="674"/>
      <c r="E15" s="674"/>
      <c r="F15" s="674"/>
      <c r="G15" s="674"/>
      <c r="H15" s="674"/>
      <c r="I15" s="674"/>
      <c r="J15" s="674"/>
      <c r="K15" s="674"/>
      <c r="L15" s="675"/>
      <c r="M15" s="208" t="s">
        <v>234</v>
      </c>
      <c r="N15" s="208" t="s">
        <v>234</v>
      </c>
      <c r="O15" s="210"/>
    </row>
    <row r="16" spans="1:16" ht="30" customHeight="1">
      <c r="B16" s="667" t="s">
        <v>610</v>
      </c>
      <c r="C16" s="668"/>
      <c r="D16" s="668"/>
      <c r="E16" s="668"/>
      <c r="F16" s="668"/>
      <c r="G16" s="668"/>
      <c r="H16" s="668"/>
      <c r="I16" s="668"/>
      <c r="J16" s="668"/>
      <c r="K16" s="668"/>
      <c r="L16" s="669"/>
      <c r="M16" s="118" t="s">
        <v>611</v>
      </c>
      <c r="N16" s="118" t="s">
        <v>236</v>
      </c>
      <c r="O16" s="165" t="s">
        <v>604</v>
      </c>
    </row>
    <row r="17" spans="2:15" ht="30" customHeight="1">
      <c r="B17" s="421" t="s">
        <v>221</v>
      </c>
      <c r="C17" s="624" t="s">
        <v>612</v>
      </c>
      <c r="D17" s="625"/>
      <c r="E17" s="625"/>
      <c r="F17" s="625"/>
      <c r="G17" s="625"/>
      <c r="H17" s="626"/>
      <c r="I17" s="528"/>
      <c r="J17" s="528"/>
      <c r="K17" s="663">
        <f>IF(I17=TRUE,21,0)</f>
        <v>0</v>
      </c>
      <c r="L17" s="663"/>
      <c r="M17" s="120">
        <v>0</v>
      </c>
      <c r="N17" s="120">
        <v>0</v>
      </c>
      <c r="O17" s="182"/>
    </row>
    <row r="18" spans="2:15" ht="33.65" customHeight="1">
      <c r="B18" s="421" t="s">
        <v>223</v>
      </c>
      <c r="C18" s="624" t="s">
        <v>613</v>
      </c>
      <c r="D18" s="625"/>
      <c r="E18" s="625"/>
      <c r="F18" s="625"/>
      <c r="G18" s="625"/>
      <c r="H18" s="626"/>
      <c r="I18" s="528"/>
      <c r="J18" s="528"/>
      <c r="K18" s="663">
        <f>IF(I18=TRUE,21,0)</f>
        <v>0</v>
      </c>
      <c r="L18" s="663"/>
      <c r="M18" s="120">
        <v>0</v>
      </c>
      <c r="N18" s="120">
        <v>0</v>
      </c>
      <c r="O18" s="182"/>
    </row>
    <row r="19" spans="2:15" ht="33.65" customHeight="1">
      <c r="B19" s="421" t="s">
        <v>225</v>
      </c>
      <c r="C19" s="624" t="s">
        <v>614</v>
      </c>
      <c r="D19" s="625"/>
      <c r="E19" s="625"/>
      <c r="F19" s="625"/>
      <c r="G19" s="625"/>
      <c r="H19" s="626"/>
      <c r="I19" s="528"/>
      <c r="J19" s="528"/>
      <c r="K19" s="663">
        <f>IF(I19=TRUE,21,0)</f>
        <v>0</v>
      </c>
      <c r="L19" s="663"/>
      <c r="M19" s="120">
        <v>0</v>
      </c>
      <c r="N19" s="120">
        <v>0</v>
      </c>
      <c r="O19" s="182"/>
    </row>
    <row r="20" spans="2:15" ht="34.9" customHeight="1">
      <c r="B20" s="212" t="s">
        <v>227</v>
      </c>
      <c r="C20" s="603" t="s">
        <v>615</v>
      </c>
      <c r="D20" s="604"/>
      <c r="E20" s="604"/>
      <c r="F20" s="604"/>
      <c r="G20" s="604"/>
      <c r="H20" s="605"/>
      <c r="I20" s="528"/>
      <c r="J20" s="528"/>
      <c r="K20" s="663">
        <f>IF(I20=TRUE,14,0)</f>
        <v>0</v>
      </c>
      <c r="L20" s="663"/>
      <c r="M20" s="120">
        <v>0</v>
      </c>
      <c r="N20" s="120">
        <v>0</v>
      </c>
      <c r="O20" s="182"/>
    </row>
    <row r="21" spans="2:15" ht="30" customHeight="1">
      <c r="B21" s="212" t="s">
        <v>229</v>
      </c>
      <c r="C21" s="603" t="s">
        <v>616</v>
      </c>
      <c r="D21" s="604"/>
      <c r="E21" s="604"/>
      <c r="F21" s="604"/>
      <c r="G21" s="604"/>
      <c r="H21" s="604"/>
      <c r="I21" s="528"/>
      <c r="J21" s="528"/>
      <c r="K21" s="663">
        <f>IF(I21=TRUE,7,0)</f>
        <v>0</v>
      </c>
      <c r="L21" s="663"/>
      <c r="M21" s="120">
        <v>0</v>
      </c>
      <c r="N21" s="120">
        <v>0</v>
      </c>
      <c r="O21" s="182"/>
    </row>
    <row r="22" spans="2:15" s="64" customFormat="1" ht="37.9" customHeight="1">
      <c r="B22" s="212" t="s">
        <v>231</v>
      </c>
      <c r="C22" s="603" t="s">
        <v>617</v>
      </c>
      <c r="D22" s="604"/>
      <c r="E22" s="604"/>
      <c r="F22" s="604"/>
      <c r="G22" s="604"/>
      <c r="H22" s="604"/>
      <c r="I22" s="528"/>
      <c r="J22" s="528"/>
      <c r="K22" s="663">
        <f>IF(I22=TRUE,0,0)</f>
        <v>0</v>
      </c>
      <c r="L22" s="663"/>
      <c r="M22" s="120">
        <v>0</v>
      </c>
      <c r="N22" s="120">
        <v>0</v>
      </c>
      <c r="O22" s="182"/>
    </row>
    <row r="23" spans="2:15" ht="30" customHeight="1">
      <c r="B23" s="673" t="s">
        <v>618</v>
      </c>
      <c r="C23" s="674"/>
      <c r="D23" s="674"/>
      <c r="E23" s="674"/>
      <c r="F23" s="674"/>
      <c r="G23" s="674"/>
      <c r="H23" s="674"/>
      <c r="I23" s="674"/>
      <c r="J23" s="674"/>
      <c r="K23" s="674"/>
      <c r="L23" s="675"/>
      <c r="M23" s="208" t="s">
        <v>234</v>
      </c>
      <c r="N23" s="208" t="s">
        <v>234</v>
      </c>
      <c r="O23" s="210"/>
    </row>
    <row r="24" spans="2:15" ht="30" customHeight="1">
      <c r="B24" s="667" t="s">
        <v>619</v>
      </c>
      <c r="C24" s="668"/>
      <c r="D24" s="668"/>
      <c r="E24" s="668"/>
      <c r="F24" s="668"/>
      <c r="G24" s="668"/>
      <c r="H24" s="668"/>
      <c r="I24" s="668"/>
      <c r="J24" s="668"/>
      <c r="K24" s="668"/>
      <c r="L24" s="669"/>
      <c r="M24" s="118" t="s">
        <v>611</v>
      </c>
      <c r="N24" s="118" t="s">
        <v>236</v>
      </c>
      <c r="O24" s="165" t="s">
        <v>604</v>
      </c>
    </row>
    <row r="25" spans="2:15" ht="30" customHeight="1">
      <c r="B25" s="24" t="s">
        <v>221</v>
      </c>
      <c r="C25" s="552" t="s">
        <v>243</v>
      </c>
      <c r="D25" s="553"/>
      <c r="E25" s="553"/>
      <c r="F25" s="553"/>
      <c r="G25" s="553"/>
      <c r="H25" s="554"/>
      <c r="I25" s="528"/>
      <c r="J25" s="528"/>
      <c r="K25" s="663">
        <f>IF(I25=TRUE,25,0)</f>
        <v>0</v>
      </c>
      <c r="L25" s="663"/>
      <c r="M25" s="120">
        <v>0</v>
      </c>
      <c r="N25" s="120">
        <v>0</v>
      </c>
      <c r="O25" s="182"/>
    </row>
    <row r="26" spans="2:15" ht="30" customHeight="1">
      <c r="B26" s="24" t="s">
        <v>223</v>
      </c>
      <c r="C26" s="552" t="s">
        <v>244</v>
      </c>
      <c r="D26" s="553"/>
      <c r="E26" s="553"/>
      <c r="F26" s="553"/>
      <c r="G26" s="553"/>
      <c r="H26" s="554"/>
      <c r="I26" s="528"/>
      <c r="J26" s="528"/>
      <c r="K26" s="663">
        <f>IF(I26=TRUE,20,0)</f>
        <v>0</v>
      </c>
      <c r="L26" s="663"/>
      <c r="M26" s="120">
        <v>0</v>
      </c>
      <c r="N26" s="120">
        <v>0</v>
      </c>
      <c r="O26" s="182"/>
    </row>
    <row r="27" spans="2:15" ht="30" customHeight="1">
      <c r="B27" s="24" t="s">
        <v>225</v>
      </c>
      <c r="C27" s="552" t="s">
        <v>245</v>
      </c>
      <c r="D27" s="553"/>
      <c r="E27" s="553"/>
      <c r="F27" s="553"/>
      <c r="G27" s="553"/>
      <c r="H27" s="554"/>
      <c r="I27" s="528"/>
      <c r="J27" s="528"/>
      <c r="K27" s="663">
        <f>IF(I27=TRUE,15,0)</f>
        <v>0</v>
      </c>
      <c r="L27" s="663"/>
      <c r="M27" s="120">
        <v>0</v>
      </c>
      <c r="N27" s="120">
        <v>0</v>
      </c>
      <c r="O27" s="182"/>
    </row>
    <row r="28" spans="2:15" ht="30" customHeight="1">
      <c r="B28" s="24" t="s">
        <v>227</v>
      </c>
      <c r="C28" s="552" t="s">
        <v>620</v>
      </c>
      <c r="D28" s="553"/>
      <c r="E28" s="553"/>
      <c r="F28" s="553"/>
      <c r="G28" s="553"/>
      <c r="H28" s="554"/>
      <c r="I28" s="528"/>
      <c r="J28" s="528"/>
      <c r="K28" s="663">
        <f>IF(I28=TRUE,7.5,0)</f>
        <v>0</v>
      </c>
      <c r="L28" s="663"/>
      <c r="M28" s="120">
        <v>0</v>
      </c>
      <c r="N28" s="120">
        <v>0</v>
      </c>
      <c r="O28" s="182"/>
    </row>
    <row r="29" spans="2:15" ht="30" customHeight="1">
      <c r="B29" s="24" t="s">
        <v>229</v>
      </c>
      <c r="C29" s="552" t="s">
        <v>247</v>
      </c>
      <c r="D29" s="553"/>
      <c r="E29" s="553"/>
      <c r="F29" s="553"/>
      <c r="G29" s="553"/>
      <c r="H29" s="554"/>
      <c r="I29" s="528"/>
      <c r="J29" s="528"/>
      <c r="K29" s="663">
        <f>IF(I29=TRUE,3.75,0)</f>
        <v>0</v>
      </c>
      <c r="L29" s="663"/>
      <c r="M29" s="120">
        <v>0</v>
      </c>
      <c r="N29" s="120">
        <v>0</v>
      </c>
      <c r="O29" s="182"/>
    </row>
    <row r="30" spans="2:15" ht="30" customHeight="1">
      <c r="B30" s="24" t="s">
        <v>231</v>
      </c>
      <c r="C30" s="552" t="s">
        <v>248</v>
      </c>
      <c r="D30" s="553"/>
      <c r="E30" s="553"/>
      <c r="F30" s="553"/>
      <c r="G30" s="553"/>
      <c r="H30" s="553"/>
      <c r="I30" s="528"/>
      <c r="J30" s="528"/>
      <c r="K30" s="663">
        <f>IF(I30=TRUE,0,0)</f>
        <v>0</v>
      </c>
      <c r="L30" s="663"/>
      <c r="M30" s="120">
        <v>0</v>
      </c>
      <c r="N30" s="120">
        <v>0</v>
      </c>
      <c r="O30" s="182"/>
    </row>
    <row r="31" spans="2:15" ht="30" customHeight="1">
      <c r="B31" s="673" t="s">
        <v>621</v>
      </c>
      <c r="C31" s="674"/>
      <c r="D31" s="674"/>
      <c r="E31" s="674"/>
      <c r="F31" s="674"/>
      <c r="G31" s="674"/>
      <c r="H31" s="674"/>
      <c r="I31" s="674"/>
      <c r="J31" s="674"/>
      <c r="K31" s="674"/>
      <c r="L31" s="675"/>
      <c r="M31" s="208" t="s">
        <v>234</v>
      </c>
      <c r="N31" s="208" t="s">
        <v>234</v>
      </c>
      <c r="O31" s="210"/>
    </row>
    <row r="32" spans="2:15" ht="30" customHeight="1">
      <c r="B32" s="667" t="s">
        <v>251</v>
      </c>
      <c r="C32" s="668"/>
      <c r="D32" s="668"/>
      <c r="E32" s="668"/>
      <c r="F32" s="668"/>
      <c r="G32" s="668"/>
      <c r="H32" s="668"/>
      <c r="I32" s="668"/>
      <c r="J32" s="668"/>
      <c r="K32" s="668"/>
      <c r="L32" s="669"/>
      <c r="M32" s="118" t="s">
        <v>611</v>
      </c>
      <c r="N32" s="118" t="s">
        <v>236</v>
      </c>
      <c r="O32" s="165" t="s">
        <v>604</v>
      </c>
    </row>
    <row r="33" spans="2:15" ht="30" customHeight="1">
      <c r="B33" s="24" t="s">
        <v>221</v>
      </c>
      <c r="C33" s="552" t="s">
        <v>622</v>
      </c>
      <c r="D33" s="553"/>
      <c r="E33" s="553"/>
      <c r="F33" s="553"/>
      <c r="G33" s="553"/>
      <c r="H33" s="554"/>
      <c r="I33" s="528"/>
      <c r="J33" s="528"/>
      <c r="K33" s="663">
        <f>IF(I33=TRUE,18,0)</f>
        <v>0</v>
      </c>
      <c r="L33" s="663"/>
      <c r="M33" s="120">
        <v>0</v>
      </c>
      <c r="N33" s="120">
        <v>0</v>
      </c>
      <c r="O33" s="182"/>
    </row>
    <row r="34" spans="2:15" ht="30" customHeight="1">
      <c r="B34" s="24" t="s">
        <v>223</v>
      </c>
      <c r="C34" s="552" t="s">
        <v>253</v>
      </c>
      <c r="D34" s="553"/>
      <c r="E34" s="553"/>
      <c r="F34" s="553"/>
      <c r="G34" s="553"/>
      <c r="H34" s="554"/>
      <c r="I34" s="631"/>
      <c r="J34" s="632"/>
      <c r="K34" s="663">
        <f>IF(I34=TRUE,9,0)</f>
        <v>0</v>
      </c>
      <c r="L34" s="663"/>
      <c r="M34" s="120">
        <v>0</v>
      </c>
      <c r="N34" s="120">
        <v>0</v>
      </c>
      <c r="O34" s="182"/>
    </row>
    <row r="35" spans="2:15" ht="30" customHeight="1">
      <c r="B35" s="24" t="s">
        <v>225</v>
      </c>
      <c r="C35" s="552" t="s">
        <v>254</v>
      </c>
      <c r="D35" s="553"/>
      <c r="E35" s="553"/>
      <c r="F35" s="553"/>
      <c r="G35" s="553"/>
      <c r="H35" s="554"/>
      <c r="I35" s="631"/>
      <c r="J35" s="632"/>
      <c r="K35" s="663">
        <f>IF(I35=TRUE,0,0)</f>
        <v>0</v>
      </c>
      <c r="L35" s="663"/>
      <c r="M35" s="120">
        <v>0</v>
      </c>
      <c r="N35" s="120">
        <v>0</v>
      </c>
      <c r="O35" s="182"/>
    </row>
    <row r="36" spans="2:15" ht="30" customHeight="1">
      <c r="B36" s="673" t="s">
        <v>623</v>
      </c>
      <c r="C36" s="674"/>
      <c r="D36" s="674"/>
      <c r="E36" s="674"/>
      <c r="F36" s="674"/>
      <c r="G36" s="674"/>
      <c r="H36" s="674"/>
      <c r="I36" s="674"/>
      <c r="J36" s="674"/>
      <c r="K36" s="674"/>
      <c r="L36" s="675"/>
      <c r="M36" s="208" t="s">
        <v>234</v>
      </c>
      <c r="N36" s="208" t="s">
        <v>234</v>
      </c>
      <c r="O36" s="210"/>
    </row>
    <row r="37" spans="2:15" ht="30" customHeight="1">
      <c r="B37" s="667" t="s">
        <v>624</v>
      </c>
      <c r="C37" s="622"/>
      <c r="D37" s="622"/>
      <c r="E37" s="622"/>
      <c r="F37" s="622"/>
      <c r="G37" s="622"/>
      <c r="H37" s="622"/>
      <c r="I37" s="622"/>
      <c r="J37" s="622"/>
      <c r="K37" s="622"/>
      <c r="L37" s="623"/>
      <c r="M37" s="118" t="s">
        <v>611</v>
      </c>
      <c r="N37" s="118" t="s">
        <v>236</v>
      </c>
      <c r="O37" s="165" t="s">
        <v>604</v>
      </c>
    </row>
    <row r="38" spans="2:15" ht="30" customHeight="1">
      <c r="B38" s="24" t="s">
        <v>221</v>
      </c>
      <c r="C38" s="552" t="s">
        <v>257</v>
      </c>
      <c r="D38" s="553"/>
      <c r="E38" s="553"/>
      <c r="F38" s="553"/>
      <c r="G38" s="553"/>
      <c r="H38" s="554"/>
      <c r="I38" s="528"/>
      <c r="J38" s="528"/>
      <c r="K38" s="663">
        <f>IF(I38=TRUE,18,0)</f>
        <v>0</v>
      </c>
      <c r="L38" s="663"/>
      <c r="M38" s="120">
        <v>0</v>
      </c>
      <c r="N38" s="120">
        <v>0</v>
      </c>
      <c r="O38" s="182"/>
    </row>
    <row r="39" spans="2:15" ht="30" customHeight="1">
      <c r="B39" s="24" t="s">
        <v>223</v>
      </c>
      <c r="C39" s="552" t="s">
        <v>258</v>
      </c>
      <c r="D39" s="553"/>
      <c r="E39" s="553"/>
      <c r="F39" s="553"/>
      <c r="G39" s="553"/>
      <c r="H39" s="553"/>
      <c r="I39" s="528"/>
      <c r="J39" s="528"/>
      <c r="K39" s="663">
        <f>IF(I39=TRUE,10,0)</f>
        <v>0</v>
      </c>
      <c r="L39" s="663"/>
      <c r="M39" s="120">
        <v>0</v>
      </c>
      <c r="N39" s="120">
        <v>0</v>
      </c>
      <c r="O39" s="182"/>
    </row>
    <row r="40" spans="2:15" ht="30" customHeight="1">
      <c r="B40" s="24" t="s">
        <v>225</v>
      </c>
      <c r="C40" s="552" t="s">
        <v>625</v>
      </c>
      <c r="D40" s="553"/>
      <c r="E40" s="553"/>
      <c r="F40" s="553"/>
      <c r="G40" s="553"/>
      <c r="H40" s="553"/>
      <c r="I40" s="528"/>
      <c r="J40" s="528"/>
      <c r="K40" s="663">
        <f>IF(I40=TRUE,5,0)</f>
        <v>0</v>
      </c>
      <c r="L40" s="663"/>
      <c r="M40" s="120">
        <v>0</v>
      </c>
      <c r="N40" s="120">
        <v>0</v>
      </c>
      <c r="O40" s="182"/>
    </row>
    <row r="41" spans="2:15" ht="30" customHeight="1">
      <c r="B41" s="24" t="s">
        <v>227</v>
      </c>
      <c r="C41" s="552" t="s">
        <v>626</v>
      </c>
      <c r="D41" s="553"/>
      <c r="E41" s="553"/>
      <c r="F41" s="553"/>
      <c r="G41" s="553"/>
      <c r="H41" s="553"/>
      <c r="I41" s="528"/>
      <c r="J41" s="528"/>
      <c r="K41" s="663">
        <f>IF(I41=TRUE,1,0)</f>
        <v>0</v>
      </c>
      <c r="L41" s="663"/>
      <c r="M41" s="120">
        <v>0</v>
      </c>
      <c r="N41" s="120">
        <v>0</v>
      </c>
      <c r="O41" s="182"/>
    </row>
    <row r="42" spans="2:15" ht="30" customHeight="1">
      <c r="B42" s="673" t="s">
        <v>627</v>
      </c>
      <c r="C42" s="674"/>
      <c r="D42" s="674"/>
      <c r="E42" s="674"/>
      <c r="F42" s="674"/>
      <c r="G42" s="674"/>
      <c r="H42" s="674"/>
      <c r="I42" s="674"/>
      <c r="J42" s="674"/>
      <c r="K42" s="674"/>
      <c r="L42" s="675"/>
      <c r="M42" s="208" t="s">
        <v>234</v>
      </c>
      <c r="N42" s="208" t="s">
        <v>234</v>
      </c>
      <c r="O42" s="210"/>
    </row>
    <row r="43" spans="2:15" ht="30" customHeight="1">
      <c r="B43" s="667" t="s">
        <v>628</v>
      </c>
      <c r="C43" s="668"/>
      <c r="D43" s="668"/>
      <c r="E43" s="668"/>
      <c r="F43" s="668"/>
      <c r="G43" s="668"/>
      <c r="H43" s="668"/>
      <c r="I43" s="668"/>
      <c r="J43" s="668"/>
      <c r="K43" s="668"/>
      <c r="L43" s="669"/>
      <c r="M43" s="118" t="s">
        <v>611</v>
      </c>
      <c r="N43" s="118" t="s">
        <v>236</v>
      </c>
      <c r="O43" s="165" t="s">
        <v>604</v>
      </c>
    </row>
    <row r="44" spans="2:15" ht="30" customHeight="1">
      <c r="B44" s="24" t="s">
        <v>221</v>
      </c>
      <c r="C44" s="552" t="s">
        <v>629</v>
      </c>
      <c r="D44" s="553"/>
      <c r="E44" s="553"/>
      <c r="F44" s="553"/>
      <c r="G44" s="553"/>
      <c r="H44" s="554"/>
      <c r="I44" s="528"/>
      <c r="J44" s="528"/>
      <c r="K44" s="663">
        <f>IF(I44=TRUE,13,0)</f>
        <v>0</v>
      </c>
      <c r="L44" s="663"/>
      <c r="M44" s="120">
        <v>0</v>
      </c>
      <c r="N44" s="120">
        <v>0</v>
      </c>
      <c r="O44" s="182"/>
    </row>
    <row r="45" spans="2:15" ht="30" customHeight="1">
      <c r="B45" s="673" t="s">
        <v>630</v>
      </c>
      <c r="C45" s="674"/>
      <c r="D45" s="674"/>
      <c r="E45" s="674"/>
      <c r="F45" s="674"/>
      <c r="G45" s="674"/>
      <c r="H45" s="674"/>
      <c r="I45" s="674"/>
      <c r="J45" s="674"/>
      <c r="K45" s="674"/>
      <c r="L45" s="675"/>
      <c r="M45" s="208" t="s">
        <v>234</v>
      </c>
      <c r="N45" s="208" t="s">
        <v>234</v>
      </c>
      <c r="O45" s="210"/>
    </row>
    <row r="46" spans="2:15" ht="59.5" customHeight="1">
      <c r="B46" s="759" t="s">
        <v>631</v>
      </c>
      <c r="C46" s="760"/>
      <c r="D46" s="553" t="s">
        <v>632</v>
      </c>
      <c r="E46" s="909"/>
      <c r="F46" s="909"/>
      <c r="G46" s="909"/>
      <c r="H46" s="910"/>
      <c r="I46" s="528"/>
      <c r="J46" s="528"/>
      <c r="K46" s="663">
        <f>IF(I46=TRUE,10,0)</f>
        <v>0</v>
      </c>
      <c r="L46" s="663"/>
      <c r="M46" s="120">
        <v>0</v>
      </c>
      <c r="N46" s="120">
        <v>0</v>
      </c>
      <c r="O46" s="182"/>
    </row>
    <row r="47" spans="2:15" ht="70.150000000000006" customHeight="1">
      <c r="B47" s="759" t="s">
        <v>633</v>
      </c>
      <c r="C47" s="911"/>
      <c r="D47" s="552" t="s">
        <v>634</v>
      </c>
      <c r="E47" s="909"/>
      <c r="F47" s="909"/>
      <c r="G47" s="909"/>
      <c r="H47" s="910"/>
      <c r="I47" s="528"/>
      <c r="J47" s="528"/>
      <c r="K47" s="663">
        <f>IF(I47=TRUE,5,0)</f>
        <v>0</v>
      </c>
      <c r="L47" s="663"/>
      <c r="M47" s="120">
        <v>0</v>
      </c>
      <c r="N47" s="120">
        <v>0</v>
      </c>
      <c r="O47" s="182"/>
    </row>
    <row r="48" spans="2:15" ht="30" customHeight="1">
      <c r="B48" s="906" t="s">
        <v>635</v>
      </c>
      <c r="C48" s="907"/>
      <c r="D48" s="907"/>
      <c r="E48" s="907"/>
      <c r="F48" s="907"/>
      <c r="G48" s="907"/>
      <c r="H48" s="907"/>
      <c r="I48" s="907"/>
      <c r="J48" s="907"/>
      <c r="K48" s="907"/>
      <c r="L48" s="908"/>
      <c r="M48" s="208" t="s">
        <v>234</v>
      </c>
      <c r="N48" s="208" t="s">
        <v>234</v>
      </c>
      <c r="O48" s="210"/>
    </row>
    <row r="49" spans="2:15" ht="37.5" customHeight="1">
      <c r="B49" s="759" t="s">
        <v>636</v>
      </c>
      <c r="C49" s="760"/>
      <c r="D49" s="553" t="s">
        <v>637</v>
      </c>
      <c r="E49" s="553"/>
      <c r="F49" s="553"/>
      <c r="G49" s="553"/>
      <c r="H49" s="554"/>
      <c r="I49" s="528"/>
      <c r="J49" s="528"/>
      <c r="K49" s="663">
        <f>IF(I49=TRUE,10,0)</f>
        <v>0</v>
      </c>
      <c r="L49" s="663"/>
      <c r="M49" s="120">
        <v>0</v>
      </c>
      <c r="N49" s="120">
        <v>0</v>
      </c>
      <c r="O49" s="182"/>
    </row>
    <row r="50" spans="2:15" ht="30" customHeight="1">
      <c r="B50" s="901" t="s">
        <v>638</v>
      </c>
      <c r="C50" s="674"/>
      <c r="D50" s="674"/>
      <c r="E50" s="674"/>
      <c r="F50" s="674"/>
      <c r="G50" s="674"/>
      <c r="H50" s="674"/>
      <c r="I50" s="674"/>
      <c r="J50" s="674"/>
      <c r="K50" s="674"/>
      <c r="L50" s="675"/>
      <c r="M50" s="208" t="s">
        <v>234</v>
      </c>
      <c r="N50" s="208" t="s">
        <v>234</v>
      </c>
      <c r="O50" s="210"/>
    </row>
    <row r="51" spans="2:15" ht="30" customHeight="1">
      <c r="B51" s="905" t="s">
        <v>174</v>
      </c>
      <c r="C51" s="905"/>
      <c r="D51" s="905"/>
      <c r="E51" s="905"/>
      <c r="F51" s="905"/>
      <c r="G51" s="905"/>
      <c r="H51" s="905"/>
      <c r="I51" s="905"/>
      <c r="J51" s="905"/>
      <c r="K51" s="905"/>
      <c r="L51" s="905"/>
      <c r="M51" s="118">
        <f>SUM(M49,M46:M47,M38:M41,M33:M35,M25:M30,M17:M22,M9:M14)</f>
        <v>0</v>
      </c>
      <c r="N51" s="118">
        <f>SUM(N49,N46:N47,N38:N41,N33:N35,N25:N30,N17:N22,N9:N14)</f>
        <v>0</v>
      </c>
      <c r="O51" s="165" t="s">
        <v>264</v>
      </c>
    </row>
    <row r="52" spans="2:15" ht="16.899999999999999" customHeight="1">
      <c r="B52" s="677" t="s">
        <v>265</v>
      </c>
      <c r="C52" s="677"/>
      <c r="D52" s="677" t="s">
        <v>266</v>
      </c>
      <c r="E52" s="677"/>
      <c r="F52" s="422"/>
      <c r="G52" s="422"/>
      <c r="H52" s="422"/>
      <c r="I52" s="422"/>
      <c r="J52" s="422"/>
      <c r="K52" s="422"/>
      <c r="L52" s="422"/>
    </row>
    <row r="53" spans="2:15" ht="15.5">
      <c r="B53" s="214" t="s">
        <v>639</v>
      </c>
      <c r="C53" s="214"/>
      <c r="D53" s="423">
        <v>0</v>
      </c>
      <c r="H53" s="489" t="s">
        <v>640</v>
      </c>
      <c r="I53" s="489"/>
      <c r="J53" s="904"/>
      <c r="K53" s="903">
        <f>SUM(K9:L14,K17:L22,K25:L30,K33:L35,K38:L41,K46,K47,K49,D53:D55)</f>
        <v>0</v>
      </c>
      <c r="L53" s="903"/>
    </row>
    <row r="54" spans="2:15" ht="15" customHeight="1">
      <c r="B54" s="214" t="s">
        <v>641</v>
      </c>
      <c r="C54" s="424"/>
      <c r="D54" s="423">
        <f>'Perm Gap Narratives '!N28</f>
        <v>0</v>
      </c>
      <c r="H54" s="216"/>
      <c r="I54" s="676" t="s">
        <v>269</v>
      </c>
      <c r="J54" s="676"/>
      <c r="K54" s="676"/>
      <c r="L54" s="676"/>
    </row>
    <row r="55" spans="2:15" ht="15.5">
      <c r="B55" s="214" t="s">
        <v>642</v>
      </c>
      <c r="D55" s="423">
        <v>0</v>
      </c>
      <c r="H55" s="216"/>
      <c r="I55" s="676"/>
      <c r="J55" s="676"/>
      <c r="K55" s="676"/>
      <c r="L55" s="676"/>
    </row>
    <row r="57" spans="2:15">
      <c r="B57" s="425" t="s">
        <v>643</v>
      </c>
      <c r="C57" s="425"/>
    </row>
  </sheetData>
  <sheetProtection selectLockedCells="1"/>
  <dataConsolidate/>
  <mergeCells count="120">
    <mergeCell ref="C28:H28"/>
    <mergeCell ref="I28:J28"/>
    <mergeCell ref="B31:L31"/>
    <mergeCell ref="C30:H30"/>
    <mergeCell ref="K30:L30"/>
    <mergeCell ref="K35:L35"/>
    <mergeCell ref="O7:O8"/>
    <mergeCell ref="M5:N5"/>
    <mergeCell ref="M6:O6"/>
    <mergeCell ref="K18:L18"/>
    <mergeCell ref="C18:H18"/>
    <mergeCell ref="C19:H19"/>
    <mergeCell ref="K19:L19"/>
    <mergeCell ref="I18:J18"/>
    <mergeCell ref="I19:J19"/>
    <mergeCell ref="B6:L6"/>
    <mergeCell ref="B5:L5"/>
    <mergeCell ref="B7:L7"/>
    <mergeCell ref="C29:H29"/>
    <mergeCell ref="I29:J29"/>
    <mergeCell ref="K29:L29"/>
    <mergeCell ref="C34:H34"/>
    <mergeCell ref="B48:L48"/>
    <mergeCell ref="B49:C49"/>
    <mergeCell ref="D49:H49"/>
    <mergeCell ref="I49:J49"/>
    <mergeCell ref="K49:L49"/>
    <mergeCell ref="I46:J46"/>
    <mergeCell ref="K46:L46"/>
    <mergeCell ref="B46:C46"/>
    <mergeCell ref="D46:H46"/>
    <mergeCell ref="B47:C47"/>
    <mergeCell ref="K47:L47"/>
    <mergeCell ref="I47:J47"/>
    <mergeCell ref="D47:H47"/>
    <mergeCell ref="K38:L38"/>
    <mergeCell ref="B32:L32"/>
    <mergeCell ref="I38:J38"/>
    <mergeCell ref="B36:L36"/>
    <mergeCell ref="B37:L37"/>
    <mergeCell ref="C38:H38"/>
    <mergeCell ref="C33:H33"/>
    <mergeCell ref="C35:H35"/>
    <mergeCell ref="I33:J33"/>
    <mergeCell ref="K33:L33"/>
    <mergeCell ref="I35:J35"/>
    <mergeCell ref="I34:J34"/>
    <mergeCell ref="K34:L34"/>
    <mergeCell ref="H53:J53"/>
    <mergeCell ref="B45:L45"/>
    <mergeCell ref="B51:L51"/>
    <mergeCell ref="B3:L3"/>
    <mergeCell ref="C26:H26"/>
    <mergeCell ref="I26:J26"/>
    <mergeCell ref="K26:L26"/>
    <mergeCell ref="K21:L21"/>
    <mergeCell ref="B24:L24"/>
    <mergeCell ref="C25:H25"/>
    <mergeCell ref="I25:J25"/>
    <mergeCell ref="K25:L25"/>
    <mergeCell ref="B23:L23"/>
    <mergeCell ref="K17:L17"/>
    <mergeCell ref="C20:H20"/>
    <mergeCell ref="I20:J20"/>
    <mergeCell ref="B16:L16"/>
    <mergeCell ref="B8:L8"/>
    <mergeCell ref="C9:H9"/>
    <mergeCell ref="C14:H14"/>
    <mergeCell ref="B4:L4"/>
    <mergeCell ref="I9:J9"/>
    <mergeCell ref="K9:L9"/>
    <mergeCell ref="K41:L41"/>
    <mergeCell ref="I54:L55"/>
    <mergeCell ref="B2:L2"/>
    <mergeCell ref="C13:H13"/>
    <mergeCell ref="I13:J13"/>
    <mergeCell ref="K13:L13"/>
    <mergeCell ref="B15:L15"/>
    <mergeCell ref="C10:H10"/>
    <mergeCell ref="I10:J10"/>
    <mergeCell ref="K10:L10"/>
    <mergeCell ref="C11:H11"/>
    <mergeCell ref="I11:J11"/>
    <mergeCell ref="K11:L11"/>
    <mergeCell ref="C12:H12"/>
    <mergeCell ref="I12:J12"/>
    <mergeCell ref="K12:L12"/>
    <mergeCell ref="C27:H27"/>
    <mergeCell ref="I27:J27"/>
    <mergeCell ref="K27:L27"/>
    <mergeCell ref="C41:H41"/>
    <mergeCell ref="I41:J41"/>
    <mergeCell ref="B43:L43"/>
    <mergeCell ref="C44:H44"/>
    <mergeCell ref="I44:J44"/>
    <mergeCell ref="K53:L53"/>
    <mergeCell ref="K44:L44"/>
    <mergeCell ref="M4:N4"/>
    <mergeCell ref="B52:C52"/>
    <mergeCell ref="D52:E52"/>
    <mergeCell ref="C21:H21"/>
    <mergeCell ref="I14:J14"/>
    <mergeCell ref="K14:L14"/>
    <mergeCell ref="C17:H17"/>
    <mergeCell ref="I17:J17"/>
    <mergeCell ref="K20:L20"/>
    <mergeCell ref="I21:J21"/>
    <mergeCell ref="I22:J22"/>
    <mergeCell ref="K22:L22"/>
    <mergeCell ref="C22:H22"/>
    <mergeCell ref="I30:J30"/>
    <mergeCell ref="C39:H39"/>
    <mergeCell ref="I39:J39"/>
    <mergeCell ref="K39:L39"/>
    <mergeCell ref="C40:H40"/>
    <mergeCell ref="I40:J40"/>
    <mergeCell ref="K40:L40"/>
    <mergeCell ref="B50:L50"/>
    <mergeCell ref="B42:L42"/>
    <mergeCell ref="K28:L28"/>
  </mergeCells>
  <dataValidations count="1">
    <dataValidation type="list" allowBlank="1" showInputMessage="1" showErrorMessage="1" sqref="I33:J35 I38:J41 I17:J22 I9:J14 I46:J47 I49:J49 I25:J30 I44:J44" xr:uid="{00000000-0002-0000-0800-000000000000}">
      <formula1>"TRUE,FALSE"</formula1>
    </dataValidation>
  </dataValidations>
  <pageMargins left="0.7" right="0.7" top="0.75" bottom="0.75" header="0.3" footer="0.3"/>
  <pageSetup scale="32" orientation="portrait" r:id="rId1"/>
  <headerFooter>
    <oddFooter>&amp;L&amp;A</oddFooter>
  </headerFooter>
  <rowBreaks count="2" manualBreakCount="2">
    <brk id="56" max="12" man="1"/>
    <brk id="63" max="12"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755C7-C0E2-44CD-8E75-B116E8C228F9}">
  <sheetPr>
    <tabColor theme="9" tint="-0.499984740745262"/>
    <pageSetUpPr fitToPage="1"/>
  </sheetPr>
  <dimension ref="A1:O41"/>
  <sheetViews>
    <sheetView showGridLines="0" zoomScaleNormal="100" workbookViewId="0"/>
  </sheetViews>
  <sheetFormatPr defaultRowHeight="14.5"/>
  <cols>
    <col min="1" max="1" width="4.1796875" customWidth="1"/>
    <col min="5" max="5" width="3.54296875" customWidth="1"/>
    <col min="9" max="9" width="18.81640625" customWidth="1"/>
    <col min="12" max="12" width="9.7265625" customWidth="1"/>
    <col min="13" max="13" width="12.81640625" customWidth="1"/>
  </cols>
  <sheetData>
    <row r="1" spans="1:13" ht="15" customHeight="1">
      <c r="A1" s="29"/>
      <c r="B1" s="29"/>
      <c r="C1" s="29"/>
      <c r="D1" s="29"/>
      <c r="E1" s="29"/>
      <c r="F1" s="29"/>
      <c r="G1" s="29"/>
      <c r="H1" s="29"/>
      <c r="I1" s="29"/>
      <c r="J1" s="29"/>
    </row>
    <row r="2" spans="1:13" ht="15" customHeight="1">
      <c r="A2" s="29"/>
      <c r="B2" s="29"/>
      <c r="C2" s="29"/>
      <c r="D2" s="29"/>
      <c r="E2" s="29"/>
      <c r="F2" s="29"/>
      <c r="G2" s="29"/>
      <c r="H2" s="29"/>
      <c r="I2" s="29"/>
      <c r="J2" s="29"/>
    </row>
    <row r="3" spans="1:13" ht="15" customHeight="1">
      <c r="A3" s="29"/>
      <c r="B3" s="29"/>
      <c r="C3" s="29"/>
      <c r="D3" s="29"/>
      <c r="E3" s="29"/>
      <c r="F3" s="29"/>
      <c r="G3" s="29"/>
      <c r="H3" s="29"/>
      <c r="I3" s="29"/>
      <c r="J3" s="29"/>
    </row>
    <row r="4" spans="1:13" ht="15" customHeight="1">
      <c r="A4" s="29"/>
      <c r="B4" s="29"/>
      <c r="C4" s="29"/>
      <c r="D4" s="29"/>
      <c r="E4" s="29"/>
      <c r="F4" s="29"/>
      <c r="G4" s="29"/>
      <c r="H4" s="29"/>
      <c r="I4" s="29"/>
      <c r="J4" s="29"/>
    </row>
    <row r="5" spans="1:13" ht="15" customHeight="1">
      <c r="A5" s="29"/>
      <c r="B5" s="29"/>
      <c r="C5" s="29"/>
      <c r="D5" s="29"/>
      <c r="E5" s="29"/>
      <c r="F5" s="29"/>
      <c r="G5" s="29"/>
      <c r="H5" s="29"/>
      <c r="I5" s="29"/>
      <c r="J5" s="29"/>
    </row>
    <row r="6" spans="1:13" ht="15" customHeight="1">
      <c r="A6" s="29"/>
      <c r="B6" s="29"/>
      <c r="C6" s="29"/>
      <c r="D6" s="29"/>
      <c r="E6" s="29"/>
      <c r="F6" s="29"/>
      <c r="G6" s="29"/>
      <c r="H6" s="29"/>
      <c r="I6" s="29"/>
      <c r="J6" s="29"/>
    </row>
    <row r="7" spans="1:13" ht="15" customHeight="1">
      <c r="A7" s="29"/>
      <c r="B7" s="29"/>
      <c r="C7" s="29"/>
      <c r="D7" s="29"/>
      <c r="E7" s="29"/>
      <c r="F7" s="29"/>
      <c r="G7" s="29"/>
      <c r="H7" s="29"/>
      <c r="I7" s="29"/>
      <c r="J7" s="29"/>
    </row>
    <row r="8" spans="1:13" ht="54" customHeight="1">
      <c r="A8" s="29"/>
      <c r="B8" s="602" t="s">
        <v>0</v>
      </c>
      <c r="C8" s="602"/>
      <c r="D8" s="602"/>
      <c r="E8" s="602"/>
      <c r="F8" s="602"/>
      <c r="G8" s="602"/>
      <c r="H8" s="602"/>
      <c r="I8" s="602"/>
      <c r="J8" s="602"/>
      <c r="K8" s="602"/>
      <c r="L8" s="602"/>
      <c r="M8" s="602"/>
    </row>
    <row r="9" spans="1:13" ht="49.9" customHeight="1">
      <c r="A9" s="29"/>
      <c r="B9" s="496" t="s">
        <v>644</v>
      </c>
      <c r="C9" s="496"/>
      <c r="D9" s="496"/>
      <c r="E9" s="496"/>
      <c r="F9" s="496"/>
      <c r="G9" s="496"/>
      <c r="H9" s="496"/>
      <c r="I9" s="496"/>
      <c r="J9" s="496"/>
      <c r="K9" s="496"/>
      <c r="L9" s="496"/>
      <c r="M9" s="496"/>
    </row>
    <row r="10" spans="1:13" ht="49.9" customHeight="1">
      <c r="A10" s="29"/>
      <c r="B10" s="540" t="s">
        <v>645</v>
      </c>
      <c r="C10" s="540"/>
      <c r="D10" s="540"/>
      <c r="E10" s="540"/>
      <c r="F10" s="540"/>
      <c r="G10" s="540"/>
      <c r="H10" s="540"/>
      <c r="I10" s="540"/>
      <c r="J10" s="540"/>
      <c r="K10" s="540"/>
      <c r="L10" s="540"/>
      <c r="M10" s="540"/>
    </row>
    <row r="11" spans="1:13" ht="49.9" customHeight="1">
      <c r="A11" s="29"/>
      <c r="B11" s="540" t="s">
        <v>646</v>
      </c>
      <c r="C11" s="540"/>
      <c r="D11" s="540"/>
      <c r="E11" s="540"/>
      <c r="F11" s="540"/>
      <c r="G11" s="540"/>
      <c r="H11" s="540"/>
      <c r="I11" s="540"/>
      <c r="J11" s="540"/>
      <c r="K11" s="540"/>
      <c r="L11" s="540"/>
      <c r="M11" s="540"/>
    </row>
    <row r="12" spans="1:13" ht="49.9" customHeight="1">
      <c r="A12" s="29"/>
      <c r="B12" s="558" t="s">
        <v>647</v>
      </c>
      <c r="C12" s="558"/>
      <c r="D12" s="558"/>
      <c r="E12" s="558"/>
      <c r="F12" s="558"/>
      <c r="G12" s="558"/>
      <c r="H12" s="558"/>
      <c r="I12" s="558"/>
      <c r="J12" s="558"/>
      <c r="K12" s="558"/>
      <c r="L12" s="558"/>
      <c r="M12" s="558"/>
    </row>
    <row r="13" spans="1:13" ht="30" customHeight="1">
      <c r="A13" s="29"/>
      <c r="B13" s="624" t="s">
        <v>124</v>
      </c>
      <c r="C13" s="625"/>
      <c r="D13" s="625"/>
      <c r="E13" s="625"/>
      <c r="F13" s="625"/>
      <c r="G13" s="625"/>
      <c r="H13" s="625"/>
      <c r="I13" s="625"/>
      <c r="J13" s="625"/>
      <c r="K13" s="625"/>
      <c r="L13" s="625"/>
      <c r="M13" s="626"/>
    </row>
    <row r="14" spans="1:13" ht="30" customHeight="1">
      <c r="A14" s="29"/>
      <c r="B14" s="913" t="s">
        <v>648</v>
      </c>
      <c r="C14" s="913"/>
      <c r="D14" s="913"/>
      <c r="E14" s="913"/>
      <c r="F14" s="913"/>
      <c r="G14" s="913"/>
      <c r="H14" s="913"/>
      <c r="I14" s="913"/>
      <c r="J14" s="913"/>
      <c r="K14" s="913"/>
      <c r="L14" s="913"/>
      <c r="M14" s="913"/>
    </row>
    <row r="15" spans="1:13" ht="15" customHeight="1">
      <c r="A15" s="29"/>
      <c r="B15" s="65" t="s">
        <v>176</v>
      </c>
      <c r="C15" s="67"/>
      <c r="D15" s="67"/>
      <c r="E15" s="67"/>
      <c r="F15" s="67"/>
      <c r="G15" s="67"/>
      <c r="H15" s="67"/>
      <c r="I15" s="67"/>
      <c r="J15" s="67"/>
      <c r="K15" s="67"/>
      <c r="L15" s="67"/>
      <c r="M15" s="67"/>
    </row>
    <row r="16" spans="1:13" ht="15" customHeight="1">
      <c r="A16" s="29"/>
      <c r="B16" s="29"/>
      <c r="C16" s="29"/>
      <c r="D16" s="29"/>
      <c r="E16" s="29"/>
      <c r="F16" s="29"/>
      <c r="G16" s="29"/>
      <c r="H16" s="29"/>
      <c r="I16" s="29"/>
      <c r="J16" s="29"/>
    </row>
    <row r="17" spans="1:15" ht="15" customHeight="1">
      <c r="A17" s="29"/>
      <c r="B17" s="29"/>
      <c r="C17" s="29"/>
      <c r="D17" s="29"/>
      <c r="E17" s="29"/>
      <c r="F17" s="29"/>
      <c r="G17" s="29"/>
      <c r="H17" s="29"/>
      <c r="I17" s="29"/>
      <c r="J17" s="29"/>
    </row>
    <row r="18" spans="1:15" ht="15" customHeight="1">
      <c r="A18" s="29"/>
      <c r="B18" s="29"/>
      <c r="C18" s="29"/>
      <c r="D18" s="29"/>
      <c r="E18" s="29"/>
      <c r="F18" s="29"/>
      <c r="G18" s="29"/>
      <c r="H18" s="29"/>
      <c r="I18" s="29"/>
      <c r="J18" s="29"/>
    </row>
    <row r="19" spans="1:15" ht="15" customHeight="1">
      <c r="A19" s="29"/>
      <c r="B19" s="29"/>
      <c r="C19" s="29"/>
      <c r="D19" s="29"/>
      <c r="E19" s="29"/>
      <c r="F19" s="29"/>
      <c r="G19" s="29"/>
      <c r="H19" s="29"/>
      <c r="I19" s="29"/>
      <c r="J19" s="29"/>
      <c r="O19" s="31"/>
    </row>
    <row r="20" spans="1:15" ht="15" customHeight="1">
      <c r="A20" s="29"/>
      <c r="B20" s="29"/>
      <c r="C20" s="29"/>
      <c r="D20" s="29"/>
      <c r="E20" s="29"/>
      <c r="F20" s="29"/>
      <c r="G20" s="29"/>
      <c r="H20" s="29"/>
      <c r="I20" s="29"/>
      <c r="J20" s="29"/>
    </row>
    <row r="21" spans="1:15" ht="15" customHeight="1">
      <c r="A21" s="29"/>
      <c r="B21" s="29"/>
      <c r="C21" s="29"/>
      <c r="D21" s="29"/>
      <c r="E21" s="29"/>
      <c r="F21" s="29"/>
      <c r="G21" s="29"/>
      <c r="H21" s="29"/>
      <c r="I21" s="29"/>
      <c r="J21" s="29"/>
    </row>
    <row r="22" spans="1:15" ht="15" customHeight="1">
      <c r="A22" s="29"/>
      <c r="B22" s="29"/>
      <c r="C22" s="29"/>
      <c r="D22" s="29"/>
      <c r="E22" s="29"/>
      <c r="F22" s="29"/>
      <c r="G22" s="29"/>
      <c r="H22" s="29"/>
      <c r="I22" s="29"/>
      <c r="J22" s="29"/>
    </row>
    <row r="23" spans="1:15" ht="15" customHeight="1">
      <c r="A23" s="29"/>
      <c r="B23" s="29"/>
      <c r="C23" s="29"/>
      <c r="D23" s="29"/>
      <c r="E23" s="29"/>
      <c r="F23" s="29"/>
      <c r="G23" s="29"/>
      <c r="H23" s="29"/>
      <c r="I23" s="29"/>
      <c r="J23" s="29"/>
    </row>
    <row r="24" spans="1:15" ht="15" customHeight="1">
      <c r="A24" s="29"/>
      <c r="B24" s="29"/>
      <c r="C24" s="29"/>
      <c r="D24" s="29"/>
      <c r="E24" s="29"/>
      <c r="F24" s="29"/>
      <c r="G24" s="29"/>
      <c r="H24" s="29"/>
      <c r="I24" s="29"/>
      <c r="J24" s="29"/>
    </row>
    <row r="25" spans="1:15" ht="15" customHeight="1">
      <c r="A25" s="29"/>
      <c r="B25" s="29"/>
      <c r="C25" s="29"/>
      <c r="D25" s="29"/>
      <c r="E25" s="29"/>
      <c r="F25" s="29"/>
      <c r="G25" s="29"/>
      <c r="H25" s="29"/>
      <c r="I25" s="29"/>
      <c r="J25" s="29"/>
    </row>
    <row r="26" spans="1:15" ht="15" customHeight="1">
      <c r="A26" s="29"/>
      <c r="B26" s="29"/>
      <c r="C26" s="29"/>
      <c r="D26" s="29"/>
      <c r="E26" s="29"/>
      <c r="F26" s="29"/>
      <c r="G26" s="29"/>
      <c r="H26" s="29"/>
      <c r="I26" s="29"/>
      <c r="J26" s="29"/>
    </row>
    <row r="27" spans="1:15" ht="15" customHeight="1">
      <c r="A27" s="29"/>
      <c r="B27" s="29"/>
      <c r="C27" s="29"/>
      <c r="D27" s="29"/>
      <c r="E27" s="29"/>
      <c r="F27" s="29"/>
      <c r="G27" s="29"/>
      <c r="H27" s="29"/>
      <c r="I27" s="29"/>
      <c r="J27" s="29"/>
    </row>
    <row r="28" spans="1:15" ht="15" customHeight="1">
      <c r="A28" s="29"/>
      <c r="B28" s="29"/>
      <c r="C28" s="29"/>
      <c r="D28" s="29"/>
      <c r="E28" s="29"/>
      <c r="F28" s="29"/>
      <c r="G28" s="29"/>
      <c r="H28" s="29"/>
      <c r="I28" s="29"/>
      <c r="J28" s="29"/>
    </row>
    <row r="29" spans="1:15" ht="15" customHeight="1">
      <c r="A29" s="29"/>
      <c r="B29" s="29"/>
      <c r="C29" s="29"/>
      <c r="D29" s="29"/>
      <c r="E29" s="29"/>
      <c r="F29" s="29"/>
      <c r="G29" s="29"/>
      <c r="H29" s="29"/>
      <c r="I29" s="29"/>
      <c r="J29" s="29"/>
    </row>
    <row r="30" spans="1:15" ht="15" customHeight="1">
      <c r="A30" s="29"/>
      <c r="B30" s="29"/>
      <c r="C30" s="29"/>
      <c r="D30" s="29"/>
      <c r="E30" s="29"/>
      <c r="F30" s="29"/>
      <c r="G30" s="29"/>
      <c r="H30" s="29"/>
      <c r="I30" s="29"/>
      <c r="J30" s="29"/>
    </row>
    <row r="31" spans="1:15" ht="15" customHeight="1">
      <c r="A31" s="29"/>
      <c r="B31" s="29"/>
      <c r="C31" s="29"/>
      <c r="D31" s="29"/>
      <c r="E31" s="29"/>
      <c r="F31" s="29"/>
      <c r="G31" s="29"/>
      <c r="H31" s="29"/>
      <c r="I31" s="29"/>
      <c r="J31" s="29"/>
    </row>
    <row r="32" spans="1:15" ht="15" customHeight="1">
      <c r="A32" s="29"/>
      <c r="B32" s="29"/>
      <c r="C32" s="29"/>
      <c r="D32" s="29"/>
      <c r="E32" s="29"/>
      <c r="F32" s="29"/>
      <c r="G32" s="29"/>
      <c r="H32" s="29"/>
      <c r="I32" s="29"/>
      <c r="J32" s="29"/>
    </row>
    <row r="33" spans="1:10" ht="15" customHeight="1">
      <c r="A33" s="29"/>
      <c r="B33" s="29"/>
      <c r="C33" s="29"/>
      <c r="D33" s="29"/>
      <c r="E33" s="29"/>
      <c r="F33" s="29"/>
      <c r="G33" s="29"/>
      <c r="H33" s="29"/>
      <c r="I33" s="29"/>
      <c r="J33" s="29"/>
    </row>
    <row r="34" spans="1:10" ht="15" customHeight="1">
      <c r="A34" s="29"/>
      <c r="B34" s="29"/>
      <c r="C34" s="29"/>
      <c r="D34" s="29"/>
      <c r="E34" s="29"/>
      <c r="F34" s="29"/>
      <c r="G34" s="29"/>
      <c r="H34" s="29"/>
      <c r="I34" s="29"/>
      <c r="J34" s="29"/>
    </row>
    <row r="35" spans="1:10" ht="15" customHeight="1">
      <c r="A35" s="29"/>
      <c r="B35" s="29"/>
      <c r="C35" s="29"/>
      <c r="D35" s="29"/>
      <c r="E35" s="29"/>
      <c r="F35" s="29"/>
      <c r="G35" s="29"/>
      <c r="H35" s="29"/>
      <c r="I35" s="29"/>
      <c r="J35" s="29"/>
    </row>
    <row r="36" spans="1:10" ht="15" customHeight="1">
      <c r="A36" s="29"/>
      <c r="B36" s="29"/>
      <c r="C36" s="29"/>
      <c r="D36" s="29"/>
      <c r="E36" s="29"/>
      <c r="F36" s="29"/>
      <c r="G36" s="29"/>
      <c r="H36" s="29"/>
      <c r="I36" s="29"/>
      <c r="J36" s="29"/>
    </row>
    <row r="37" spans="1:10" ht="15" customHeight="1">
      <c r="A37" s="29"/>
    </row>
    <row r="38" spans="1:10" ht="15" customHeight="1">
      <c r="A38" s="29"/>
    </row>
    <row r="39" spans="1:10" ht="15" customHeight="1">
      <c r="A39" s="29"/>
    </row>
    <row r="40" spans="1:10" ht="15" customHeight="1">
      <c r="A40" s="29"/>
    </row>
    <row r="41" spans="1:10" ht="15" customHeight="1">
      <c r="A41" s="29"/>
    </row>
  </sheetData>
  <sheetProtection selectLockedCells="1" selectUnlockedCells="1"/>
  <mergeCells count="7">
    <mergeCell ref="B14:M14"/>
    <mergeCell ref="B8:M8"/>
    <mergeCell ref="B9:M9"/>
    <mergeCell ref="B10:M10"/>
    <mergeCell ref="B11:M11"/>
    <mergeCell ref="B12:M12"/>
    <mergeCell ref="B13:M13"/>
  </mergeCells>
  <printOptions horizontalCentered="1"/>
  <pageMargins left="0.45" right="0.45" top="0.5" bottom="0.5" header="0.3" footer="0.3"/>
  <pageSetup scale="84" orientation="portrait" r:id="rId1"/>
  <headerFooter>
    <oddFooter>&amp;L&amp;A</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499984740745262"/>
    <pageSetUpPr fitToPage="1"/>
  </sheetPr>
  <dimension ref="A1:P43"/>
  <sheetViews>
    <sheetView showGridLines="0" zoomScaleNormal="100" workbookViewId="0"/>
  </sheetViews>
  <sheetFormatPr defaultColWidth="10.7265625" defaultRowHeight="13"/>
  <cols>
    <col min="1" max="1" width="4.54296875" style="2" customWidth="1"/>
    <col min="2" max="2" width="6.7265625" style="2" customWidth="1"/>
    <col min="3" max="3" width="21.81640625" style="2" customWidth="1"/>
    <col min="4" max="4" width="6.7265625" style="2" customWidth="1"/>
    <col min="5" max="5" width="18.54296875" style="2" customWidth="1"/>
    <col min="6" max="6" width="20.7265625" style="2" customWidth="1"/>
    <col min="7" max="7" width="6.7265625" style="2" customWidth="1"/>
    <col min="8" max="8" width="43.54296875" style="2" customWidth="1"/>
    <col min="9" max="9" width="3.7265625" style="2" customWidth="1"/>
    <col min="10" max="10" width="8.7265625" style="2" customWidth="1"/>
    <col min="11" max="11" width="6.26953125" style="2" customWidth="1"/>
    <col min="12" max="12" width="10.54296875" style="2" customWidth="1"/>
    <col min="13" max="13" width="18.453125" style="2" customWidth="1"/>
    <col min="14" max="14" width="18.26953125" style="2" customWidth="1"/>
    <col min="15" max="15" width="44.26953125" style="426" customWidth="1"/>
    <col min="16" max="16" width="5.7265625" style="2" customWidth="1"/>
    <col min="17" max="16384" width="10.7265625" style="2"/>
  </cols>
  <sheetData>
    <row r="1" spans="1:16" ht="23.25" customHeight="1"/>
    <row r="2" spans="1:16" ht="23.25" customHeight="1"/>
    <row r="3" spans="1:16" ht="23.25" customHeight="1"/>
    <row r="4" spans="1:16" ht="34.5" customHeight="1"/>
    <row r="5" spans="1:16" ht="27" customHeight="1">
      <c r="B5" s="902" t="s">
        <v>53</v>
      </c>
      <c r="C5" s="902"/>
      <c r="D5" s="902"/>
      <c r="E5" s="902"/>
      <c r="F5" s="902"/>
      <c r="G5" s="902"/>
      <c r="H5" s="902"/>
      <c r="I5" s="902"/>
      <c r="J5" s="902"/>
      <c r="K5" s="902"/>
      <c r="L5" s="902"/>
    </row>
    <row r="6" spans="1:16" ht="15.75" customHeight="1">
      <c r="A6" s="12"/>
      <c r="B6" s="496" t="s">
        <v>649</v>
      </c>
      <c r="C6" s="496"/>
      <c r="D6" s="496"/>
      <c r="E6" s="496"/>
      <c r="F6" s="496"/>
      <c r="G6" s="496"/>
      <c r="H6" s="496"/>
      <c r="I6" s="496"/>
      <c r="J6" s="496"/>
      <c r="K6" s="496"/>
      <c r="L6" s="496"/>
    </row>
    <row r="7" spans="1:16" ht="12" customHeight="1">
      <c r="A7" s="207"/>
      <c r="B7" s="496"/>
      <c r="C7" s="496"/>
      <c r="D7" s="496"/>
      <c r="E7" s="496"/>
      <c r="F7" s="496"/>
      <c r="G7" s="496"/>
      <c r="H7" s="496"/>
      <c r="I7" s="496"/>
      <c r="J7" s="496"/>
      <c r="K7" s="496"/>
      <c r="L7" s="496"/>
    </row>
    <row r="8" spans="1:16" ht="24" customHeight="1">
      <c r="A8" s="207"/>
      <c r="B8" s="670">
        <f>'Applicant-4 (Pre-App Pg 1)'!D12</f>
        <v>0</v>
      </c>
      <c r="C8" s="670"/>
      <c r="D8" s="670"/>
      <c r="E8" s="670"/>
      <c r="F8" s="670"/>
      <c r="G8" s="670"/>
      <c r="H8" s="670"/>
      <c r="I8" s="670"/>
      <c r="J8" s="670"/>
      <c r="K8" s="670"/>
      <c r="L8" s="670"/>
    </row>
    <row r="9" spans="1:16" ht="23.25" customHeight="1">
      <c r="A9" s="209"/>
      <c r="B9" s="670">
        <f>D12</f>
        <v>0</v>
      </c>
      <c r="C9" s="670"/>
      <c r="D9" s="670"/>
      <c r="E9" s="670"/>
      <c r="F9" s="670"/>
      <c r="G9" s="670"/>
      <c r="H9" s="670"/>
      <c r="I9" s="670"/>
      <c r="J9" s="670"/>
      <c r="K9" s="670"/>
      <c r="L9" s="670"/>
      <c r="P9" s="128"/>
    </row>
    <row r="10" spans="1:16" ht="27" customHeight="1">
      <c r="A10" s="1"/>
      <c r="B10" s="925" t="s">
        <v>650</v>
      </c>
      <c r="C10" s="926"/>
      <c r="D10" s="926"/>
      <c r="E10" s="926"/>
      <c r="F10" s="926"/>
      <c r="G10" s="926"/>
      <c r="H10" s="926"/>
      <c r="I10" s="926"/>
      <c r="J10" s="926"/>
      <c r="K10" s="926"/>
      <c r="L10" s="927"/>
    </row>
    <row r="11" spans="1:16" ht="30" customHeight="1">
      <c r="A11" s="1"/>
      <c r="B11" s="657" t="s">
        <v>651</v>
      </c>
      <c r="C11" s="657"/>
      <c r="D11" s="657"/>
      <c r="E11" s="657"/>
      <c r="F11" s="657"/>
      <c r="G11" s="657"/>
      <c r="H11" s="657"/>
      <c r="I11" s="657"/>
      <c r="J11" s="657"/>
      <c r="K11" s="657"/>
      <c r="L11" s="657"/>
      <c r="M11" s="40"/>
    </row>
    <row r="12" spans="1:16" ht="30" customHeight="1">
      <c r="A12" s="1"/>
      <c r="B12" s="610" t="s">
        <v>147</v>
      </c>
      <c r="C12" s="610"/>
      <c r="D12" s="631">
        <v>0</v>
      </c>
      <c r="E12" s="633"/>
      <c r="F12" s="633"/>
      <c r="G12" s="633"/>
      <c r="H12" s="633"/>
      <c r="I12" s="633"/>
      <c r="J12" s="633"/>
      <c r="K12" s="633"/>
      <c r="L12" s="632"/>
      <c r="M12" s="615"/>
      <c r="N12" s="616"/>
      <c r="O12" s="427"/>
    </row>
    <row r="13" spans="1:16" ht="30" customHeight="1">
      <c r="A13" s="1"/>
      <c r="B13" s="920" t="s">
        <v>652</v>
      </c>
      <c r="C13" s="701"/>
      <c r="D13" s="929">
        <v>0</v>
      </c>
      <c r="E13" s="930"/>
      <c r="F13" s="661" t="s">
        <v>653</v>
      </c>
      <c r="G13" s="933"/>
      <c r="H13" s="933"/>
      <c r="I13" s="933"/>
      <c r="J13" s="933"/>
      <c r="K13" s="933"/>
      <c r="L13" s="934"/>
      <c r="M13" s="912" t="s">
        <v>218</v>
      </c>
      <c r="N13" s="912"/>
      <c r="O13" s="912"/>
    </row>
    <row r="14" spans="1:16" ht="30" customHeight="1">
      <c r="A14" s="14"/>
      <c r="B14" s="931" t="s">
        <v>654</v>
      </c>
      <c r="C14" s="932"/>
      <c r="D14" s="932"/>
      <c r="E14" s="428" t="b">
        <f>IF(D13&gt;10000,TRUE,FALSE)</f>
        <v>0</v>
      </c>
      <c r="F14" s="935"/>
      <c r="G14" s="936"/>
      <c r="H14" s="936"/>
      <c r="I14" s="936"/>
      <c r="J14" s="936"/>
      <c r="K14" s="936"/>
      <c r="L14" s="937"/>
      <c r="M14" s="117" t="s">
        <v>129</v>
      </c>
      <c r="N14" s="119" t="s">
        <v>129</v>
      </c>
      <c r="O14" s="666" t="s">
        <v>604</v>
      </c>
    </row>
    <row r="15" spans="1:16" ht="30" customHeight="1">
      <c r="A15" s="14"/>
      <c r="B15" s="928" t="s">
        <v>655</v>
      </c>
      <c r="C15" s="668"/>
      <c r="D15" s="668"/>
      <c r="E15" s="668"/>
      <c r="F15" s="668"/>
      <c r="G15" s="668"/>
      <c r="H15" s="668"/>
      <c r="I15" s="668"/>
      <c r="J15" s="668"/>
      <c r="K15" s="668"/>
      <c r="L15" s="669"/>
      <c r="M15" s="176" t="s">
        <v>132</v>
      </c>
      <c r="N15" s="117" t="s">
        <v>133</v>
      </c>
      <c r="O15" s="666"/>
    </row>
    <row r="16" spans="1:16" ht="30" customHeight="1">
      <c r="A16" s="14"/>
      <c r="B16" s="24" t="s">
        <v>221</v>
      </c>
      <c r="C16" s="922" t="s">
        <v>656</v>
      </c>
      <c r="D16" s="923"/>
      <c r="E16" s="923"/>
      <c r="F16" s="923"/>
      <c r="G16" s="923"/>
      <c r="H16" s="924"/>
      <c r="I16" s="528"/>
      <c r="J16" s="528"/>
      <c r="K16" s="921">
        <f>IF(I16=TRUE,20,0)</f>
        <v>0</v>
      </c>
      <c r="L16" s="921"/>
      <c r="M16" s="120">
        <v>0</v>
      </c>
      <c r="N16" s="120">
        <v>0</v>
      </c>
      <c r="O16" s="165"/>
    </row>
    <row r="17" spans="1:15" ht="30" customHeight="1">
      <c r="A17" s="14"/>
      <c r="B17" s="24" t="s">
        <v>223</v>
      </c>
      <c r="C17" s="552" t="s">
        <v>657</v>
      </c>
      <c r="D17" s="553"/>
      <c r="E17" s="553"/>
      <c r="F17" s="553"/>
      <c r="G17" s="553"/>
      <c r="H17" s="554"/>
      <c r="I17" s="528"/>
      <c r="J17" s="528"/>
      <c r="K17" s="921">
        <f>IF(I17=TRUE,10,0)</f>
        <v>0</v>
      </c>
      <c r="L17" s="921"/>
      <c r="M17" s="120">
        <v>0</v>
      </c>
      <c r="N17" s="120">
        <v>0</v>
      </c>
      <c r="O17" s="165"/>
    </row>
    <row r="18" spans="1:15" ht="30" customHeight="1">
      <c r="A18" s="14"/>
      <c r="B18" s="24" t="s">
        <v>225</v>
      </c>
      <c r="C18" s="922" t="s">
        <v>658</v>
      </c>
      <c r="D18" s="923"/>
      <c r="E18" s="923"/>
      <c r="F18" s="923"/>
      <c r="G18" s="923"/>
      <c r="H18" s="924"/>
      <c r="I18" s="528"/>
      <c r="J18" s="528"/>
      <c r="K18" s="921">
        <f>IF(I18=TRUE,0,0)</f>
        <v>0</v>
      </c>
      <c r="L18" s="921"/>
      <c r="M18" s="120">
        <v>0</v>
      </c>
      <c r="N18" s="120">
        <v>0</v>
      </c>
      <c r="O18" s="165"/>
    </row>
    <row r="19" spans="1:15" ht="30" customHeight="1">
      <c r="A19" s="14"/>
      <c r="B19" s="673" t="s">
        <v>659</v>
      </c>
      <c r="C19" s="674"/>
      <c r="D19" s="674"/>
      <c r="E19" s="674"/>
      <c r="F19" s="674"/>
      <c r="G19" s="674"/>
      <c r="H19" s="674"/>
      <c r="I19" s="674"/>
      <c r="J19" s="674"/>
      <c r="K19" s="674"/>
      <c r="L19" s="675"/>
      <c r="M19" s="165" t="s">
        <v>375</v>
      </c>
      <c r="N19" s="165" t="s">
        <v>375</v>
      </c>
    </row>
    <row r="20" spans="1:15" ht="30" customHeight="1">
      <c r="A20" s="1"/>
      <c r="B20" s="667" t="s">
        <v>660</v>
      </c>
      <c r="C20" s="668"/>
      <c r="D20" s="668"/>
      <c r="E20" s="668"/>
      <c r="F20" s="668"/>
      <c r="G20" s="668"/>
      <c r="H20" s="668"/>
      <c r="I20" s="668"/>
      <c r="J20" s="668"/>
      <c r="K20" s="668"/>
      <c r="L20" s="669"/>
      <c r="M20" s="118" t="s">
        <v>236</v>
      </c>
      <c r="N20" s="118" t="s">
        <v>236</v>
      </c>
      <c r="O20" s="165" t="s">
        <v>604</v>
      </c>
    </row>
    <row r="21" spans="1:15" ht="31.9" customHeight="1">
      <c r="A21" s="1"/>
      <c r="B21" s="24" t="s">
        <v>221</v>
      </c>
      <c r="C21" s="552" t="s">
        <v>661</v>
      </c>
      <c r="D21" s="553"/>
      <c r="E21" s="553"/>
      <c r="F21" s="553"/>
      <c r="G21" s="553"/>
      <c r="H21" s="554"/>
      <c r="I21" s="631"/>
      <c r="J21" s="632"/>
      <c r="K21" s="914">
        <f>IF(I21=TRUE,21,0)</f>
        <v>0</v>
      </c>
      <c r="L21" s="915"/>
      <c r="M21" s="120">
        <v>0</v>
      </c>
      <c r="N21" s="120">
        <v>0</v>
      </c>
      <c r="O21" s="165"/>
    </row>
    <row r="22" spans="1:15" ht="30" customHeight="1">
      <c r="A22" s="1"/>
      <c r="B22" s="24" t="s">
        <v>223</v>
      </c>
      <c r="C22" s="552" t="s">
        <v>662</v>
      </c>
      <c r="D22" s="553"/>
      <c r="E22" s="553"/>
      <c r="F22" s="553"/>
      <c r="G22" s="553"/>
      <c r="H22" s="554"/>
      <c r="I22" s="631"/>
      <c r="J22" s="632"/>
      <c r="K22" s="914">
        <f>IF(I22=TRUE,14,0)</f>
        <v>0</v>
      </c>
      <c r="L22" s="915"/>
      <c r="M22" s="120">
        <v>0</v>
      </c>
      <c r="N22" s="120">
        <v>0</v>
      </c>
      <c r="O22" s="165"/>
    </row>
    <row r="23" spans="1:15" ht="30" customHeight="1">
      <c r="A23" s="1"/>
      <c r="B23" s="24" t="s">
        <v>225</v>
      </c>
      <c r="C23" s="552" t="s">
        <v>663</v>
      </c>
      <c r="D23" s="553"/>
      <c r="E23" s="553"/>
      <c r="F23" s="553"/>
      <c r="G23" s="553"/>
      <c r="H23" s="554"/>
      <c r="I23" s="631"/>
      <c r="J23" s="632"/>
      <c r="K23" s="914">
        <f>IF(I23=TRUE,7,0)</f>
        <v>0</v>
      </c>
      <c r="L23" s="915"/>
      <c r="M23" s="120">
        <v>0</v>
      </c>
      <c r="N23" s="120">
        <v>0</v>
      </c>
      <c r="O23" s="165"/>
    </row>
    <row r="24" spans="1:15" ht="30" customHeight="1">
      <c r="A24" s="1"/>
      <c r="B24" s="24" t="s">
        <v>227</v>
      </c>
      <c r="C24" s="552" t="s">
        <v>664</v>
      </c>
      <c r="D24" s="553"/>
      <c r="E24" s="553"/>
      <c r="F24" s="553"/>
      <c r="G24" s="553"/>
      <c r="H24" s="554"/>
      <c r="I24" s="631"/>
      <c r="J24" s="632"/>
      <c r="K24" s="914">
        <f>IF(I24=TRUE,0,0)</f>
        <v>0</v>
      </c>
      <c r="L24" s="915"/>
      <c r="M24" s="120">
        <v>0</v>
      </c>
      <c r="N24" s="120">
        <v>0</v>
      </c>
      <c r="O24" s="165"/>
    </row>
    <row r="25" spans="1:15" ht="30" customHeight="1">
      <c r="A25" s="1"/>
      <c r="B25" s="24" t="s">
        <v>229</v>
      </c>
      <c r="C25" s="552" t="s">
        <v>665</v>
      </c>
      <c r="D25" s="553"/>
      <c r="E25" s="553"/>
      <c r="F25" s="553"/>
      <c r="G25" s="553"/>
      <c r="H25" s="554"/>
      <c r="I25" s="631"/>
      <c r="J25" s="632"/>
      <c r="K25" s="914">
        <f>IF(I25=TRUE,0,0)</f>
        <v>0</v>
      </c>
      <c r="L25" s="915"/>
      <c r="M25" s="120">
        <v>0</v>
      </c>
      <c r="N25" s="120">
        <v>0</v>
      </c>
      <c r="O25" s="165"/>
    </row>
    <row r="26" spans="1:15" ht="30" customHeight="1">
      <c r="B26" s="673" t="s">
        <v>666</v>
      </c>
      <c r="C26" s="916"/>
      <c r="D26" s="916"/>
      <c r="E26" s="916"/>
      <c r="F26" s="916"/>
      <c r="G26" s="916"/>
      <c r="H26" s="916"/>
      <c r="I26" s="916"/>
      <c r="J26" s="916"/>
      <c r="K26" s="916"/>
      <c r="L26" s="917"/>
      <c r="M26" s="208" t="s">
        <v>234</v>
      </c>
      <c r="N26" s="208" t="s">
        <v>234</v>
      </c>
      <c r="O26" s="429"/>
    </row>
    <row r="27" spans="1:15" ht="25.5" customHeight="1">
      <c r="B27" s="667" t="s">
        <v>667</v>
      </c>
      <c r="C27" s="668"/>
      <c r="D27" s="668"/>
      <c r="E27" s="668"/>
      <c r="F27" s="668"/>
      <c r="G27" s="668"/>
      <c r="H27" s="668"/>
      <c r="I27" s="668"/>
      <c r="J27" s="668"/>
      <c r="K27" s="668"/>
      <c r="L27" s="669"/>
      <c r="M27" s="118" t="s">
        <v>668</v>
      </c>
      <c r="N27" s="118" t="s">
        <v>236</v>
      </c>
      <c r="O27" s="165" t="s">
        <v>604</v>
      </c>
    </row>
    <row r="28" spans="1:15" ht="25.5" customHeight="1">
      <c r="B28" s="24" t="s">
        <v>221</v>
      </c>
      <c r="C28" s="552" t="s">
        <v>669</v>
      </c>
      <c r="D28" s="553"/>
      <c r="E28" s="553"/>
      <c r="F28" s="553"/>
      <c r="G28" s="553"/>
      <c r="H28" s="554"/>
      <c r="I28" s="631"/>
      <c r="J28" s="632"/>
      <c r="K28" s="914">
        <f>IF(I28=TRUE,15,0)</f>
        <v>0</v>
      </c>
      <c r="L28" s="915"/>
      <c r="M28" s="118"/>
      <c r="N28" s="118"/>
      <c r="O28" s="165"/>
    </row>
    <row r="29" spans="1:15" ht="25.5" customHeight="1">
      <c r="B29" s="24" t="s">
        <v>223</v>
      </c>
      <c r="C29" s="552" t="s">
        <v>670</v>
      </c>
      <c r="D29" s="553"/>
      <c r="E29" s="553"/>
      <c r="F29" s="553"/>
      <c r="G29" s="553"/>
      <c r="H29" s="554"/>
      <c r="I29" s="631"/>
      <c r="J29" s="632"/>
      <c r="K29" s="914">
        <f>IF(I29=TRUE,10,0)</f>
        <v>0</v>
      </c>
      <c r="L29" s="915"/>
      <c r="M29" s="118"/>
      <c r="N29" s="118"/>
      <c r="O29" s="165"/>
    </row>
    <row r="30" spans="1:15" ht="30" customHeight="1">
      <c r="B30" s="24" t="s">
        <v>225</v>
      </c>
      <c r="C30" s="552" t="s">
        <v>671</v>
      </c>
      <c r="D30" s="553"/>
      <c r="E30" s="553"/>
      <c r="F30" s="553"/>
      <c r="G30" s="553"/>
      <c r="H30" s="554"/>
      <c r="I30" s="631"/>
      <c r="J30" s="632"/>
      <c r="K30" s="914">
        <f>IF(I30=TRUE,5,0)</f>
        <v>0</v>
      </c>
      <c r="L30" s="915"/>
      <c r="M30" s="118"/>
      <c r="N30" s="118"/>
      <c r="O30" s="165"/>
    </row>
    <row r="31" spans="1:15" ht="30" customHeight="1">
      <c r="B31" s="24" t="s">
        <v>227</v>
      </c>
      <c r="C31" s="552" t="s">
        <v>672</v>
      </c>
      <c r="D31" s="553"/>
      <c r="E31" s="553"/>
      <c r="F31" s="553"/>
      <c r="G31" s="553"/>
      <c r="H31" s="554"/>
      <c r="I31" s="631"/>
      <c r="J31" s="632"/>
      <c r="K31" s="914">
        <f>IF(I31=TRUE,2.5,0)</f>
        <v>0</v>
      </c>
      <c r="L31" s="915"/>
      <c r="M31" s="118"/>
      <c r="N31" s="118"/>
      <c r="O31" s="165"/>
    </row>
    <row r="32" spans="1:15" ht="30" customHeight="1">
      <c r="B32" s="24" t="s">
        <v>229</v>
      </c>
      <c r="C32" s="552" t="s">
        <v>673</v>
      </c>
      <c r="D32" s="553"/>
      <c r="E32" s="553"/>
      <c r="F32" s="553"/>
      <c r="G32" s="553"/>
      <c r="H32" s="553"/>
      <c r="I32" s="631"/>
      <c r="J32" s="632"/>
      <c r="K32" s="914">
        <f>IF(I32=TRUE,0,0)</f>
        <v>0</v>
      </c>
      <c r="L32" s="915"/>
      <c r="M32" s="118"/>
      <c r="N32" s="118"/>
      <c r="O32" s="165"/>
    </row>
    <row r="33" spans="2:15" ht="30" customHeight="1">
      <c r="B33" s="673" t="s">
        <v>674</v>
      </c>
      <c r="C33" s="916"/>
      <c r="D33" s="916"/>
      <c r="E33" s="916"/>
      <c r="F33" s="916"/>
      <c r="G33" s="916"/>
      <c r="H33" s="916"/>
      <c r="I33" s="916"/>
      <c r="J33" s="916"/>
      <c r="K33" s="916"/>
      <c r="L33" s="917"/>
      <c r="M33" s="208" t="s">
        <v>234</v>
      </c>
      <c r="N33" s="208" t="s">
        <v>234</v>
      </c>
      <c r="O33" s="429"/>
    </row>
    <row r="34" spans="2:15" ht="30" customHeight="1">
      <c r="B34" s="667" t="s">
        <v>675</v>
      </c>
      <c r="C34" s="668"/>
      <c r="D34" s="668"/>
      <c r="E34" s="668"/>
      <c r="F34" s="668"/>
      <c r="G34" s="668"/>
      <c r="H34" s="668"/>
      <c r="I34" s="668"/>
      <c r="J34" s="668"/>
      <c r="K34" s="668"/>
      <c r="L34" s="669"/>
      <c r="M34" s="118" t="s">
        <v>668</v>
      </c>
      <c r="N34" s="118" t="s">
        <v>236</v>
      </c>
      <c r="O34" s="165" t="s">
        <v>604</v>
      </c>
    </row>
    <row r="35" spans="2:15" ht="30" customHeight="1">
      <c r="B35" s="24" t="s">
        <v>221</v>
      </c>
      <c r="C35" s="552" t="s">
        <v>676</v>
      </c>
      <c r="D35" s="553"/>
      <c r="E35" s="553"/>
      <c r="F35" s="553"/>
      <c r="G35" s="553"/>
      <c r="H35" s="554"/>
      <c r="I35" s="631"/>
      <c r="J35" s="632"/>
      <c r="K35" s="914">
        <f>IF(I35=TRUE,14,0)</f>
        <v>0</v>
      </c>
      <c r="L35" s="915"/>
      <c r="M35" s="118"/>
      <c r="N35" s="118"/>
      <c r="O35" s="165"/>
    </row>
    <row r="36" spans="2:15" ht="30" customHeight="1">
      <c r="B36" s="24" t="s">
        <v>223</v>
      </c>
      <c r="C36" s="552" t="s">
        <v>677</v>
      </c>
      <c r="D36" s="553"/>
      <c r="E36" s="553"/>
      <c r="F36" s="553"/>
      <c r="G36" s="553"/>
      <c r="H36" s="554"/>
      <c r="I36" s="528"/>
      <c r="J36" s="528"/>
      <c r="K36" s="914">
        <f>IF(I36=TRUE,7,0)</f>
        <v>0</v>
      </c>
      <c r="L36" s="915"/>
      <c r="M36" s="118"/>
      <c r="N36" s="118"/>
      <c r="O36" s="165"/>
    </row>
    <row r="37" spans="2:15" ht="31.15" customHeight="1">
      <c r="B37" s="24" t="s">
        <v>225</v>
      </c>
      <c r="C37" s="552" t="s">
        <v>678</v>
      </c>
      <c r="D37" s="553"/>
      <c r="E37" s="553"/>
      <c r="F37" s="553"/>
      <c r="G37" s="553"/>
      <c r="H37" s="554"/>
      <c r="I37" s="528"/>
      <c r="J37" s="528"/>
      <c r="K37" s="914">
        <f>IF(I37=TRUE,0,0)</f>
        <v>0</v>
      </c>
      <c r="L37" s="915"/>
      <c r="M37" s="118"/>
      <c r="N37" s="118"/>
      <c r="O37" s="165"/>
    </row>
    <row r="38" spans="2:15" ht="31.9" customHeight="1">
      <c r="B38" s="673" t="s">
        <v>623</v>
      </c>
      <c r="C38" s="916"/>
      <c r="D38" s="916"/>
      <c r="E38" s="916"/>
      <c r="F38" s="916"/>
      <c r="G38" s="916"/>
      <c r="H38" s="916"/>
      <c r="I38" s="916"/>
      <c r="J38" s="916"/>
      <c r="K38" s="916"/>
      <c r="L38" s="917"/>
      <c r="M38" s="208" t="s">
        <v>234</v>
      </c>
      <c r="N38" s="208" t="s">
        <v>234</v>
      </c>
      <c r="O38" s="429"/>
    </row>
    <row r="39" spans="2:15" ht="72" customHeight="1">
      <c r="B39" s="667" t="s">
        <v>679</v>
      </c>
      <c r="C39" s="668"/>
      <c r="D39" s="668"/>
      <c r="E39" s="668"/>
      <c r="F39" s="668"/>
      <c r="G39" s="668"/>
      <c r="H39" s="668"/>
      <c r="I39" s="668"/>
      <c r="J39" s="668"/>
      <c r="K39" s="668"/>
      <c r="L39" s="669"/>
      <c r="M39" s="168">
        <v>0</v>
      </c>
      <c r="N39" s="168">
        <v>0</v>
      </c>
      <c r="O39" s="181" t="s">
        <v>140</v>
      </c>
    </row>
    <row r="40" spans="2:15" ht="30" customHeight="1">
      <c r="B40" s="920" t="s">
        <v>680</v>
      </c>
      <c r="C40" s="700"/>
      <c r="D40" s="700"/>
      <c r="E40" s="700"/>
      <c r="F40" s="700"/>
      <c r="G40" s="700"/>
      <c r="H40" s="700"/>
      <c r="I40" s="700"/>
      <c r="J40" s="700"/>
      <c r="K40" s="700"/>
      <c r="L40" s="701"/>
      <c r="M40" s="208" t="s">
        <v>234</v>
      </c>
      <c r="N40" s="208" t="s">
        <v>234</v>
      </c>
      <c r="O40" s="180" t="s">
        <v>293</v>
      </c>
    </row>
    <row r="41" spans="2:15" ht="37.15" customHeight="1">
      <c r="B41" s="918" t="s">
        <v>681</v>
      </c>
      <c r="C41" s="918"/>
      <c r="D41" s="430">
        <v>0</v>
      </c>
      <c r="H41" s="678" t="s">
        <v>682</v>
      </c>
      <c r="I41" s="678"/>
      <c r="J41" s="678"/>
      <c r="K41" s="919">
        <f>SUM(K16:L18,K21:L25,K28:L32,K35:L37,D41)</f>
        <v>0</v>
      </c>
      <c r="L41" s="919"/>
      <c r="M41" s="165">
        <v>0</v>
      </c>
      <c r="N41" s="165">
        <v>0</v>
      </c>
    </row>
    <row r="42" spans="2:15">
      <c r="H42" s="216"/>
      <c r="I42" s="676" t="s">
        <v>683</v>
      </c>
      <c r="J42" s="676"/>
      <c r="K42" s="676"/>
      <c r="L42" s="676"/>
    </row>
    <row r="43" spans="2:15">
      <c r="B43" s="223" t="s">
        <v>176</v>
      </c>
      <c r="H43" s="216"/>
      <c r="I43" s="676"/>
      <c r="J43" s="676"/>
      <c r="K43" s="676"/>
      <c r="L43" s="676"/>
    </row>
  </sheetData>
  <sheetProtection selectLockedCells="1"/>
  <mergeCells count="77">
    <mergeCell ref="I16:J16"/>
    <mergeCell ref="K16:L16"/>
    <mergeCell ref="B15:L15"/>
    <mergeCell ref="C16:H16"/>
    <mergeCell ref="M12:N12"/>
    <mergeCell ref="M13:O13"/>
    <mergeCell ref="O14:O15"/>
    <mergeCell ref="B13:C13"/>
    <mergeCell ref="D13:E13"/>
    <mergeCell ref="B14:D14"/>
    <mergeCell ref="F13:L14"/>
    <mergeCell ref="B12:C12"/>
    <mergeCell ref="D12:L12"/>
    <mergeCell ref="B11:L11"/>
    <mergeCell ref="B6:L7"/>
    <mergeCell ref="B8:L8"/>
    <mergeCell ref="B5:L5"/>
    <mergeCell ref="B10:L10"/>
    <mergeCell ref="B9:L9"/>
    <mergeCell ref="I29:J29"/>
    <mergeCell ref="I32:J32"/>
    <mergeCell ref="K29:L29"/>
    <mergeCell ref="K32:L32"/>
    <mergeCell ref="C29:H29"/>
    <mergeCell ref="C32:H32"/>
    <mergeCell ref="C30:H30"/>
    <mergeCell ref="I30:J30"/>
    <mergeCell ref="K30:L30"/>
    <mergeCell ref="C31:H31"/>
    <mergeCell ref="I31:J31"/>
    <mergeCell ref="C17:H17"/>
    <mergeCell ref="K17:L17"/>
    <mergeCell ref="B26:L26"/>
    <mergeCell ref="K22:L22"/>
    <mergeCell ref="I22:J22"/>
    <mergeCell ref="C22:H22"/>
    <mergeCell ref="B20:L20"/>
    <mergeCell ref="I17:J17"/>
    <mergeCell ref="C18:H18"/>
    <mergeCell ref="I18:J18"/>
    <mergeCell ref="K18:L18"/>
    <mergeCell ref="B19:L19"/>
    <mergeCell ref="C21:H21"/>
    <mergeCell ref="I21:J21"/>
    <mergeCell ref="K21:L21"/>
    <mergeCell ref="B41:C41"/>
    <mergeCell ref="H41:J41"/>
    <mergeCell ref="K41:L41"/>
    <mergeCell ref="I42:L43"/>
    <mergeCell ref="B34:L34"/>
    <mergeCell ref="C35:H35"/>
    <mergeCell ref="I35:J35"/>
    <mergeCell ref="K35:L35"/>
    <mergeCell ref="C36:H36"/>
    <mergeCell ref="I36:J36"/>
    <mergeCell ref="K36:L36"/>
    <mergeCell ref="C37:H37"/>
    <mergeCell ref="I37:J37"/>
    <mergeCell ref="K37:L37"/>
    <mergeCell ref="B38:L38"/>
    <mergeCell ref="B40:L40"/>
    <mergeCell ref="B39:L39"/>
    <mergeCell ref="K31:L31"/>
    <mergeCell ref="C23:H23"/>
    <mergeCell ref="I23:J23"/>
    <mergeCell ref="K23:L23"/>
    <mergeCell ref="C28:H28"/>
    <mergeCell ref="I28:J28"/>
    <mergeCell ref="K28:L28"/>
    <mergeCell ref="C24:H24"/>
    <mergeCell ref="I24:J24"/>
    <mergeCell ref="K24:L24"/>
    <mergeCell ref="C25:H25"/>
    <mergeCell ref="I25:J25"/>
    <mergeCell ref="K25:L25"/>
    <mergeCell ref="B27:L27"/>
    <mergeCell ref="B33:L33"/>
  </mergeCells>
  <dataValidations count="1">
    <dataValidation type="list" allowBlank="1" showInputMessage="1" showErrorMessage="1" sqref="I16:J18 I35:I37 J35 I21:J25 I28:J32" xr:uid="{00000000-0002-0000-0A00-000000000000}">
      <formula1>"TRUE,FALSE"</formula1>
    </dataValidation>
  </dataValidations>
  <printOptions horizontalCentered="1" verticalCentered="1"/>
  <pageMargins left="0.45" right="0.45" top="0.5" bottom="0.5" header="0.3" footer="0.3"/>
  <pageSetup scale="41" orientation="portrait" r:id="rId1"/>
  <headerFooter>
    <oddFooter>&amp;L&amp;A</oddFooter>
  </headerFooter>
  <drawing r:id="rId2"/>
  <legacyDrawingHF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96B27-A974-493B-972B-447F2C886CB2}">
  <sheetPr>
    <tabColor theme="9" tint="-0.499984740745262"/>
  </sheetPr>
  <dimension ref="A8:I38"/>
  <sheetViews>
    <sheetView showGridLines="0" zoomScaleNormal="100" workbookViewId="0"/>
  </sheetViews>
  <sheetFormatPr defaultColWidth="10.7265625" defaultRowHeight="13"/>
  <cols>
    <col min="1" max="1" width="4.54296875" style="2" customWidth="1"/>
    <col min="2" max="2" width="6.7265625" style="2" customWidth="1"/>
    <col min="3" max="3" width="22.81640625" style="2" customWidth="1"/>
    <col min="4" max="4" width="32.1796875" style="2" customWidth="1"/>
    <col min="5" max="5" width="34.81640625" style="2" customWidth="1"/>
    <col min="6" max="6" width="28.1796875" style="2" customWidth="1"/>
    <col min="7" max="7" width="25.54296875" style="2" customWidth="1"/>
    <col min="8" max="16" width="21.81640625" style="2" customWidth="1"/>
    <col min="17" max="16384" width="10.7265625" style="2"/>
  </cols>
  <sheetData>
    <row r="8" spans="1:7" ht="27" customHeight="1">
      <c r="A8" s="14"/>
      <c r="B8" s="491" t="s">
        <v>53</v>
      </c>
      <c r="C8" s="491"/>
      <c r="D8" s="491"/>
      <c r="E8" s="491"/>
      <c r="F8" s="491"/>
      <c r="G8" s="491"/>
    </row>
    <row r="9" spans="1:7" ht="24" customHeight="1">
      <c r="A9" s="234"/>
      <c r="B9" s="496" t="s">
        <v>684</v>
      </c>
      <c r="C9" s="496"/>
      <c r="D9" s="496"/>
      <c r="E9" s="496"/>
      <c r="F9" s="496"/>
      <c r="G9" s="496"/>
    </row>
    <row r="10" spans="1:7" ht="26.25" customHeight="1">
      <c r="A10" s="233"/>
      <c r="B10" s="670">
        <f>'Applicant-4 (Pre-App Pg 1)'!D12</f>
        <v>0</v>
      </c>
      <c r="C10" s="670"/>
      <c r="D10" s="670"/>
      <c r="E10" s="670"/>
      <c r="F10" s="670"/>
      <c r="G10" s="670"/>
    </row>
    <row r="11" spans="1:7" ht="26.25" customHeight="1">
      <c r="A11" s="233"/>
      <c r="B11" s="670">
        <f>'OTA Narrative and Scoring'!D12</f>
        <v>0</v>
      </c>
      <c r="C11" s="670"/>
      <c r="D11" s="670"/>
      <c r="E11" s="670"/>
      <c r="F11" s="670"/>
      <c r="G11" s="670"/>
    </row>
    <row r="12" spans="1:7" ht="24" customHeight="1">
      <c r="A12" s="233"/>
      <c r="B12" s="657" t="s">
        <v>178</v>
      </c>
      <c r="C12" s="657"/>
      <c r="D12" s="657"/>
      <c r="E12" s="657"/>
      <c r="F12" s="657"/>
      <c r="G12" s="657"/>
    </row>
    <row r="13" spans="1:7" ht="54" customHeight="1">
      <c r="A13" s="14"/>
      <c r="B13" s="552" t="s">
        <v>685</v>
      </c>
      <c r="C13" s="553"/>
      <c r="D13" s="553"/>
      <c r="E13" s="553"/>
      <c r="F13" s="554"/>
      <c r="G13" s="66" t="s">
        <v>163</v>
      </c>
    </row>
    <row r="14" spans="1:7" ht="36" customHeight="1">
      <c r="A14" s="14"/>
      <c r="B14" s="942" t="s">
        <v>686</v>
      </c>
      <c r="C14" s="942"/>
      <c r="D14" s="230" t="s">
        <v>181</v>
      </c>
      <c r="E14" s="764" t="s">
        <v>687</v>
      </c>
      <c r="F14" s="232"/>
    </row>
    <row r="15" spans="1:7" ht="19.899999999999999" customHeight="1">
      <c r="A15" s="14"/>
      <c r="B15" s="654"/>
      <c r="C15" s="654"/>
      <c r="D15" s="25">
        <v>0</v>
      </c>
      <c r="E15" s="767"/>
      <c r="F15" s="431"/>
    </row>
    <row r="16" spans="1:7" ht="19.899999999999999" customHeight="1">
      <c r="A16" s="14"/>
      <c r="B16" s="654"/>
      <c r="C16" s="654"/>
      <c r="D16" s="25">
        <v>0</v>
      </c>
      <c r="E16" s="767"/>
      <c r="F16" s="431"/>
    </row>
    <row r="17" spans="1:9" ht="19.899999999999999" customHeight="1">
      <c r="A17" s="14"/>
      <c r="B17" s="654"/>
      <c r="C17" s="654"/>
      <c r="D17" s="25">
        <v>0</v>
      </c>
      <c r="E17" s="767"/>
      <c r="F17" s="431"/>
    </row>
    <row r="18" spans="1:9" ht="19.899999999999999" customHeight="1">
      <c r="A18" s="14"/>
      <c r="B18" s="654"/>
      <c r="C18" s="654"/>
      <c r="D18" s="25">
        <v>0</v>
      </c>
      <c r="E18" s="767"/>
      <c r="F18" s="431"/>
    </row>
    <row r="19" spans="1:9" ht="19.899999999999999" customHeight="1">
      <c r="A19" s="14"/>
      <c r="B19" s="654"/>
      <c r="C19" s="654"/>
      <c r="D19" s="25">
        <v>0</v>
      </c>
      <c r="E19" s="767"/>
      <c r="F19" s="431"/>
    </row>
    <row r="20" spans="1:9" ht="19.899999999999999" customHeight="1">
      <c r="A20" s="14"/>
      <c r="B20" s="654"/>
      <c r="C20" s="654"/>
      <c r="D20" s="25">
        <v>0</v>
      </c>
      <c r="E20" s="767"/>
      <c r="F20" s="431"/>
    </row>
    <row r="21" spans="1:9" ht="19.899999999999999" customHeight="1">
      <c r="B21" s="654"/>
      <c r="C21" s="654"/>
      <c r="D21" s="25">
        <v>0</v>
      </c>
      <c r="E21" s="767"/>
      <c r="F21" s="431"/>
    </row>
    <row r="22" spans="1:9" ht="19.899999999999999" customHeight="1">
      <c r="B22" s="755"/>
      <c r="C22" s="755"/>
      <c r="D22" s="25">
        <v>0</v>
      </c>
      <c r="E22" s="767"/>
      <c r="F22" s="431"/>
    </row>
    <row r="23" spans="1:9" ht="19.899999999999999" customHeight="1">
      <c r="B23" s="755"/>
      <c r="C23" s="755"/>
      <c r="D23" s="25">
        <v>0</v>
      </c>
      <c r="E23" s="767"/>
      <c r="F23" s="431"/>
      <c r="I23" s="432"/>
    </row>
    <row r="24" spans="1:9" ht="21.65" customHeight="1">
      <c r="B24" s="758" t="s">
        <v>688</v>
      </c>
      <c r="C24" s="758"/>
      <c r="D24" s="433">
        <f>SUM(D15:D23)</f>
        <v>0</v>
      </c>
      <c r="E24" s="4"/>
    </row>
    <row r="25" spans="1:9" ht="35.5" customHeight="1">
      <c r="B25" s="506" t="s">
        <v>689</v>
      </c>
      <c r="C25" s="506"/>
      <c r="D25" s="21" t="s">
        <v>196</v>
      </c>
      <c r="E25" s="21" t="s">
        <v>690</v>
      </c>
      <c r="F25" s="4"/>
    </row>
    <row r="26" spans="1:9" ht="19.899999999999999" customHeight="1">
      <c r="B26" s="938" t="s">
        <v>691</v>
      </c>
      <c r="C26" s="939"/>
      <c r="D26" s="25">
        <v>0</v>
      </c>
      <c r="E26" s="205" t="s">
        <v>199</v>
      </c>
      <c r="F26" s="4"/>
    </row>
    <row r="27" spans="1:9" ht="19.899999999999999" customHeight="1">
      <c r="B27" s="943" t="s">
        <v>200</v>
      </c>
      <c r="C27" s="943"/>
      <c r="D27" s="25">
        <v>0</v>
      </c>
      <c r="E27" s="52"/>
    </row>
    <row r="28" spans="1:9" ht="19.899999999999999" customHeight="1">
      <c r="B28" s="940" t="s">
        <v>201</v>
      </c>
      <c r="C28" s="941"/>
      <c r="D28" s="25">
        <v>0</v>
      </c>
      <c r="E28" s="52"/>
    </row>
    <row r="29" spans="1:9" ht="19.899999999999999" customHeight="1">
      <c r="B29" s="940" t="s">
        <v>202</v>
      </c>
      <c r="C29" s="941"/>
      <c r="D29" s="25">
        <v>0</v>
      </c>
      <c r="E29" s="52"/>
    </row>
    <row r="30" spans="1:9" ht="19.899999999999999" customHeight="1">
      <c r="B30" s="940" t="s">
        <v>203</v>
      </c>
      <c r="C30" s="941"/>
      <c r="D30" s="25">
        <v>0</v>
      </c>
      <c r="E30" s="52"/>
    </row>
    <row r="31" spans="1:9" ht="19.899999999999999" customHeight="1">
      <c r="B31" s="650" t="s">
        <v>205</v>
      </c>
      <c r="C31" s="650"/>
      <c r="D31" s="43">
        <f>SUM(D26:D30)</f>
        <v>0</v>
      </c>
      <c r="E31" s="14"/>
    </row>
    <row r="32" spans="1:9" ht="32.5" customHeight="1">
      <c r="A32" s="14"/>
      <c r="B32" s="671" t="s">
        <v>170</v>
      </c>
      <c r="C32" s="671"/>
      <c r="D32" s="671"/>
      <c r="E32" s="671"/>
      <c r="F32" s="671"/>
      <c r="G32" s="671"/>
    </row>
    <row r="33" spans="1:7" ht="34.15" customHeight="1">
      <c r="A33" s="14"/>
      <c r="B33" s="552" t="s">
        <v>330</v>
      </c>
      <c r="C33" s="553"/>
      <c r="D33" s="553"/>
      <c r="E33" s="553"/>
      <c r="F33" s="553"/>
      <c r="G33" s="116" t="s">
        <v>146</v>
      </c>
    </row>
    <row r="34" spans="1:7" ht="41.5" customHeight="1">
      <c r="A34" s="14"/>
      <c r="B34" s="552" t="s">
        <v>319</v>
      </c>
      <c r="C34" s="553"/>
      <c r="D34" s="553"/>
      <c r="E34" s="553"/>
      <c r="F34" s="554"/>
      <c r="G34" s="66" t="s">
        <v>146</v>
      </c>
    </row>
    <row r="36" spans="1:7" ht="15.5">
      <c r="B36" s="653" t="s">
        <v>206</v>
      </c>
      <c r="C36" s="653"/>
      <c r="D36" s="653"/>
      <c r="E36" s="206" t="b">
        <f>IF(D31&gt;D24,TRUE,FALSE)</f>
        <v>0</v>
      </c>
      <c r="F36" s="4"/>
    </row>
    <row r="37" spans="1:7" ht="15.5">
      <c r="B37" s="653" t="s">
        <v>207</v>
      </c>
      <c r="C37" s="653"/>
      <c r="D37" s="653"/>
      <c r="E37" s="206" t="b">
        <f>IF(D31&lt;D24,TRUE,FALSE)</f>
        <v>0</v>
      </c>
      <c r="F37" s="4"/>
    </row>
    <row r="38" spans="1:7" ht="19.899999999999999" customHeight="1">
      <c r="B38" s="71" t="s">
        <v>176</v>
      </c>
    </row>
  </sheetData>
  <sheetProtection selectLockedCells="1"/>
  <mergeCells count="30">
    <mergeCell ref="B15:C15"/>
    <mergeCell ref="B27:C27"/>
    <mergeCell ref="B22:C22"/>
    <mergeCell ref="B21:C21"/>
    <mergeCell ref="B20:C20"/>
    <mergeCell ref="B16:C16"/>
    <mergeCell ref="B17:C17"/>
    <mergeCell ref="B18:C18"/>
    <mergeCell ref="B36:D36"/>
    <mergeCell ref="B37:D37"/>
    <mergeCell ref="B23:C23"/>
    <mergeCell ref="B24:C24"/>
    <mergeCell ref="B25:C25"/>
    <mergeCell ref="B26:C26"/>
    <mergeCell ref="B28:C28"/>
    <mergeCell ref="B29:C29"/>
    <mergeCell ref="B30:C30"/>
    <mergeCell ref="B31:C31"/>
    <mergeCell ref="B32:G32"/>
    <mergeCell ref="B33:F33"/>
    <mergeCell ref="B34:F34"/>
    <mergeCell ref="E14:E23"/>
    <mergeCell ref="B14:C14"/>
    <mergeCell ref="B19:C19"/>
    <mergeCell ref="B13:F13"/>
    <mergeCell ref="B8:G8"/>
    <mergeCell ref="B9:G9"/>
    <mergeCell ref="B10:G10"/>
    <mergeCell ref="B12:G12"/>
    <mergeCell ref="B11:G11"/>
  </mergeCells>
  <dataValidations count="3">
    <dataValidation type="list" allowBlank="1" showInputMessage="1" showErrorMessage="1" sqref="E26:E30" xr:uid="{EBBAF07C-8954-4BB3-B4E7-7D7C06B69B4C}">
      <formula1>"Not Applied, Submitted,Letter of Intent,Firm Commitment"</formula1>
    </dataValidation>
    <dataValidation type="list" allowBlank="1" showInputMessage="1" showErrorMessage="1" sqref="G13" xr:uid="{A296ED29-FC93-45AF-AF27-AF6BAAA76761}">
      <formula1>"Select one, YES, NO"</formula1>
    </dataValidation>
    <dataValidation type="list" allowBlank="1" showInputMessage="1" showErrorMessage="1" sqref="G33:G34" xr:uid="{A1244F6C-8D9A-4B10-9520-986FDBDD0C96}">
      <formula1>"Select One, Yes, No, Not Sure"</formula1>
    </dataValidation>
  </dataValidations>
  <pageMargins left="0.7" right="0.7" top="0.75" bottom="0.75" header="0.3" footer="0.3"/>
  <pageSetup scale="60" orientation="portrait" r:id="rId1"/>
  <headerFooter>
    <oddFooter>&amp;L&amp;A</oddFooter>
  </headerFooter>
  <drawing r:id="rId2"/>
  <legacyDrawingHF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AAB4F-1885-488B-8C96-40EDAFDF3157}">
  <sheetPr>
    <tabColor rgb="FFFF0000"/>
    <pageSetUpPr fitToPage="1"/>
  </sheetPr>
  <dimension ref="A1:O39"/>
  <sheetViews>
    <sheetView showGridLines="0" zoomScaleNormal="100" workbookViewId="0"/>
  </sheetViews>
  <sheetFormatPr defaultRowHeight="14.5"/>
  <cols>
    <col min="1" max="1" width="3.26953125" customWidth="1"/>
    <col min="9" max="9" width="25.26953125" customWidth="1"/>
  </cols>
  <sheetData>
    <row r="1" spans="1:13" ht="15" customHeight="1">
      <c r="A1" s="29"/>
      <c r="B1" s="29"/>
      <c r="C1" s="29"/>
      <c r="D1" s="29"/>
      <c r="E1" s="29"/>
      <c r="F1" s="29"/>
      <c r="G1" s="29"/>
      <c r="H1" s="29"/>
      <c r="I1" s="29"/>
      <c r="J1" s="29"/>
    </row>
    <row r="2" spans="1:13" ht="15" customHeight="1">
      <c r="A2" s="29"/>
      <c r="B2" s="29"/>
      <c r="C2" s="29"/>
      <c r="D2" s="29"/>
      <c r="E2" s="29"/>
      <c r="F2" s="29"/>
      <c r="G2" s="29"/>
      <c r="H2" s="29"/>
      <c r="I2" s="29"/>
      <c r="J2" s="29"/>
    </row>
    <row r="3" spans="1:13" ht="15" customHeight="1">
      <c r="A3" s="29"/>
      <c r="B3" s="29"/>
      <c r="C3" s="29"/>
      <c r="D3" s="29"/>
      <c r="E3" s="29"/>
      <c r="F3" s="29"/>
      <c r="G3" s="29"/>
      <c r="H3" s="29"/>
      <c r="I3" s="29"/>
      <c r="J3" s="29"/>
    </row>
    <row r="4" spans="1:13" ht="15" customHeight="1">
      <c r="A4" s="29"/>
      <c r="B4" s="29"/>
      <c r="C4" s="29"/>
      <c r="D4" s="29"/>
      <c r="E4" s="29"/>
      <c r="F4" s="29"/>
      <c r="G4" s="29"/>
      <c r="H4" s="29"/>
      <c r="I4" s="29"/>
      <c r="J4" s="29"/>
    </row>
    <row r="5" spans="1:13" ht="15" customHeight="1">
      <c r="A5" s="29"/>
      <c r="B5" s="29"/>
      <c r="C5" s="29"/>
      <c r="D5" s="29"/>
      <c r="E5" s="29"/>
      <c r="F5" s="29"/>
      <c r="G5" s="29"/>
      <c r="H5" s="29"/>
      <c r="I5" s="29"/>
      <c r="J5" s="29"/>
    </row>
    <row r="6" spans="1:13" ht="15" customHeight="1">
      <c r="A6" s="29"/>
      <c r="B6" s="29"/>
      <c r="C6" s="29"/>
      <c r="D6" s="29"/>
      <c r="E6" s="29"/>
      <c r="F6" s="29"/>
      <c r="G6" s="29"/>
      <c r="H6" s="29"/>
      <c r="I6" s="29"/>
      <c r="J6" s="29"/>
    </row>
    <row r="7" spans="1:13" ht="15" customHeight="1">
      <c r="A7" s="29"/>
      <c r="B7" s="29"/>
      <c r="C7" s="29"/>
      <c r="D7" s="29"/>
      <c r="E7" s="29"/>
      <c r="F7" s="29"/>
      <c r="G7" s="29"/>
      <c r="H7" s="29"/>
      <c r="I7" s="29"/>
      <c r="J7" s="29"/>
    </row>
    <row r="8" spans="1:13" ht="27.65" customHeight="1">
      <c r="A8" s="29"/>
      <c r="B8" s="602" t="s">
        <v>0</v>
      </c>
      <c r="C8" s="602"/>
      <c r="D8" s="602"/>
      <c r="E8" s="602"/>
      <c r="F8" s="602"/>
      <c r="G8" s="602"/>
      <c r="H8" s="602"/>
      <c r="I8" s="602"/>
      <c r="J8" s="602"/>
      <c r="K8" s="602"/>
      <c r="L8" s="602"/>
      <c r="M8" s="602"/>
    </row>
    <row r="9" spans="1:13" ht="30" customHeight="1">
      <c r="A9" s="29"/>
      <c r="B9" s="944" t="s">
        <v>692</v>
      </c>
      <c r="C9" s="945"/>
      <c r="D9" s="945"/>
      <c r="E9" s="945"/>
      <c r="F9" s="945"/>
      <c r="G9" s="945"/>
      <c r="H9" s="945"/>
      <c r="I9" s="945"/>
      <c r="J9" s="945"/>
      <c r="K9" s="945"/>
      <c r="L9" s="945"/>
      <c r="M9" s="946"/>
    </row>
    <row r="10" spans="1:13" ht="43.15" customHeight="1">
      <c r="A10" s="29"/>
      <c r="B10" s="906" t="s">
        <v>693</v>
      </c>
      <c r="C10" s="907"/>
      <c r="D10" s="907"/>
      <c r="E10" s="907"/>
      <c r="F10" s="907"/>
      <c r="G10" s="907"/>
      <c r="H10" s="907"/>
      <c r="I10" s="907"/>
      <c r="J10" s="907"/>
      <c r="K10" s="907"/>
      <c r="L10" s="907"/>
      <c r="M10" s="908"/>
    </row>
    <row r="11" spans="1:13" ht="41.5" customHeight="1">
      <c r="A11" s="29"/>
      <c r="B11" s="540" t="s">
        <v>694</v>
      </c>
      <c r="C11" s="540"/>
      <c r="D11" s="540"/>
      <c r="E11" s="540"/>
      <c r="F11" s="540"/>
      <c r="G11" s="540"/>
      <c r="H11" s="540"/>
      <c r="I11" s="540"/>
      <c r="J11" s="540"/>
      <c r="K11" s="540"/>
      <c r="L11" s="540"/>
      <c r="M11" s="540"/>
    </row>
    <row r="12" spans="1:13" ht="56.5" customHeight="1">
      <c r="A12" s="29"/>
      <c r="B12" s="540" t="s">
        <v>279</v>
      </c>
      <c r="C12" s="540"/>
      <c r="D12" s="540"/>
      <c r="E12" s="540"/>
      <c r="F12" s="540"/>
      <c r="G12" s="540"/>
      <c r="H12" s="540"/>
      <c r="I12" s="540"/>
      <c r="J12" s="540"/>
      <c r="K12" s="540"/>
      <c r="L12" s="540"/>
      <c r="M12" s="540"/>
    </row>
    <row r="13" spans="1:13" ht="30" customHeight="1">
      <c r="A13" s="29"/>
      <c r="B13" s="624" t="s">
        <v>124</v>
      </c>
      <c r="C13" s="625"/>
      <c r="D13" s="625"/>
      <c r="E13" s="625"/>
      <c r="F13" s="625"/>
      <c r="G13" s="625"/>
      <c r="H13" s="625"/>
      <c r="I13" s="625"/>
      <c r="J13" s="625"/>
      <c r="K13" s="625"/>
      <c r="L13" s="625"/>
      <c r="M13" s="626"/>
    </row>
    <row r="14" spans="1:13" ht="30" customHeight="1">
      <c r="A14" s="29"/>
      <c r="B14" s="913" t="s">
        <v>695</v>
      </c>
      <c r="C14" s="913"/>
      <c r="D14" s="913"/>
      <c r="E14" s="913"/>
      <c r="F14" s="913"/>
      <c r="G14" s="913"/>
      <c r="H14" s="913"/>
      <c r="I14" s="913"/>
      <c r="J14" s="913"/>
      <c r="K14" s="913"/>
      <c r="L14" s="913"/>
      <c r="M14" s="913"/>
    </row>
    <row r="15" spans="1:13" ht="19.899999999999999" customHeight="1">
      <c r="A15" s="29"/>
      <c r="B15" s="72" t="s">
        <v>176</v>
      </c>
      <c r="C15" s="29"/>
      <c r="D15" s="29"/>
      <c r="E15" s="29"/>
      <c r="F15" s="29"/>
      <c r="G15" s="29"/>
      <c r="H15" s="29"/>
      <c r="I15" s="29"/>
      <c r="J15" s="29"/>
    </row>
    <row r="16" spans="1:13" ht="15" customHeight="1">
      <c r="A16" s="29"/>
      <c r="B16" s="29"/>
      <c r="C16" s="29"/>
      <c r="D16" s="29"/>
      <c r="E16" s="29"/>
      <c r="F16" s="29"/>
      <c r="G16" s="29"/>
      <c r="H16" s="29"/>
      <c r="I16" s="29"/>
      <c r="J16" s="29"/>
    </row>
    <row r="17" spans="1:15" ht="15" customHeight="1">
      <c r="A17" s="29"/>
      <c r="B17" s="29"/>
      <c r="C17" s="29"/>
      <c r="D17" s="29"/>
      <c r="E17" s="29"/>
      <c r="F17" s="29"/>
      <c r="G17" s="29"/>
      <c r="H17" s="29"/>
      <c r="I17" s="29"/>
      <c r="J17" s="29"/>
      <c r="O17" s="31"/>
    </row>
    <row r="18" spans="1:15" ht="15" customHeight="1">
      <c r="A18" s="29"/>
      <c r="B18" s="29"/>
      <c r="C18" s="29"/>
      <c r="D18" s="29"/>
      <c r="E18" s="29"/>
      <c r="F18" s="29"/>
      <c r="G18" s="29"/>
      <c r="H18" s="29"/>
      <c r="I18" s="29"/>
      <c r="J18" s="29"/>
    </row>
    <row r="19" spans="1:15" ht="15" customHeight="1">
      <c r="A19" s="29"/>
      <c r="B19" s="29"/>
      <c r="C19" s="29"/>
      <c r="D19" s="29"/>
      <c r="E19" s="29"/>
      <c r="F19" s="29"/>
      <c r="G19" s="29"/>
      <c r="H19" s="29"/>
      <c r="I19" s="29"/>
      <c r="J19" s="29"/>
    </row>
    <row r="20" spans="1:15" ht="15" customHeight="1">
      <c r="A20" s="29"/>
      <c r="B20" s="29"/>
      <c r="C20" s="29"/>
      <c r="D20" s="29"/>
      <c r="E20" s="29"/>
      <c r="F20" s="29"/>
      <c r="G20" s="29"/>
      <c r="H20" s="29"/>
      <c r="I20" s="29"/>
      <c r="J20" s="29"/>
    </row>
    <row r="21" spans="1:15" ht="15" customHeight="1">
      <c r="A21" s="29"/>
      <c r="B21" s="29"/>
      <c r="C21" s="29"/>
      <c r="D21" s="29"/>
      <c r="E21" s="29"/>
      <c r="F21" s="29"/>
      <c r="G21" s="29"/>
      <c r="H21" s="29"/>
      <c r="I21" s="29"/>
      <c r="J21" s="29"/>
    </row>
    <row r="22" spans="1:15" ht="15" customHeight="1">
      <c r="A22" s="29"/>
      <c r="B22" s="29"/>
      <c r="C22" s="29"/>
      <c r="D22" s="29"/>
      <c r="E22" s="29"/>
      <c r="F22" s="29"/>
      <c r="G22" s="29"/>
      <c r="H22" s="29"/>
      <c r="I22" s="29"/>
      <c r="J22" s="29"/>
    </row>
    <row r="23" spans="1:15" ht="15" customHeight="1">
      <c r="A23" s="29"/>
      <c r="B23" s="29"/>
      <c r="C23" s="29"/>
      <c r="D23" s="29"/>
      <c r="E23" s="29"/>
      <c r="F23" s="29"/>
      <c r="G23" s="29"/>
      <c r="H23" s="29"/>
      <c r="I23" s="29"/>
      <c r="J23" s="29"/>
    </row>
    <row r="24" spans="1:15" ht="15" customHeight="1">
      <c r="A24" s="29"/>
      <c r="B24" s="29"/>
      <c r="C24" s="29"/>
      <c r="D24" s="29"/>
      <c r="E24" s="29"/>
      <c r="F24" s="29"/>
      <c r="G24" s="29"/>
      <c r="H24" s="29"/>
      <c r="I24" s="29"/>
      <c r="J24" s="29"/>
    </row>
    <row r="25" spans="1:15" ht="15" customHeight="1">
      <c r="A25" s="29"/>
      <c r="B25" s="29"/>
      <c r="C25" s="29"/>
      <c r="D25" s="29"/>
      <c r="E25" s="29"/>
      <c r="F25" s="29"/>
      <c r="G25" s="29"/>
      <c r="H25" s="29"/>
      <c r="I25" s="29"/>
      <c r="J25" s="29"/>
    </row>
    <row r="26" spans="1:15" ht="15" customHeight="1">
      <c r="A26" s="29"/>
      <c r="B26" s="29"/>
      <c r="C26" s="29"/>
      <c r="D26" s="29"/>
      <c r="E26" s="29"/>
      <c r="F26" s="29"/>
      <c r="G26" s="29"/>
      <c r="H26" s="29"/>
      <c r="I26" s="29"/>
      <c r="J26" s="29"/>
    </row>
    <row r="27" spans="1:15" ht="15" customHeight="1">
      <c r="A27" s="29"/>
      <c r="B27" s="29"/>
      <c r="C27" s="29"/>
      <c r="D27" s="29"/>
      <c r="E27" s="29"/>
      <c r="F27" s="29"/>
      <c r="G27" s="29"/>
      <c r="H27" s="29"/>
      <c r="I27" s="29"/>
      <c r="J27" s="29"/>
    </row>
    <row r="28" spans="1:15" ht="15" customHeight="1">
      <c r="A28" s="29"/>
      <c r="B28" s="29"/>
      <c r="C28" s="29"/>
      <c r="D28" s="29"/>
      <c r="E28" s="29"/>
      <c r="F28" s="29"/>
      <c r="G28" s="29"/>
      <c r="H28" s="29"/>
      <c r="I28" s="29"/>
      <c r="J28" s="29"/>
    </row>
    <row r="29" spans="1:15" ht="15" customHeight="1">
      <c r="A29" s="29"/>
      <c r="B29" s="29"/>
      <c r="C29" s="29"/>
      <c r="D29" s="29"/>
      <c r="E29" s="29"/>
      <c r="F29" s="29"/>
      <c r="G29" s="29"/>
      <c r="H29" s="29"/>
      <c r="I29" s="29"/>
      <c r="J29" s="29"/>
    </row>
    <row r="30" spans="1:15" ht="15" customHeight="1">
      <c r="A30" s="29"/>
      <c r="B30" s="29"/>
      <c r="C30" s="29"/>
      <c r="D30" s="29"/>
      <c r="E30" s="29"/>
      <c r="F30" s="29"/>
      <c r="G30" s="29"/>
      <c r="H30" s="29"/>
      <c r="I30" s="29"/>
      <c r="J30" s="29"/>
    </row>
    <row r="31" spans="1:15" ht="15" customHeight="1">
      <c r="A31" s="29"/>
      <c r="B31" s="29"/>
      <c r="C31" s="29"/>
      <c r="D31" s="29"/>
      <c r="E31" s="29"/>
      <c r="F31" s="29"/>
      <c r="G31" s="29"/>
      <c r="H31" s="29"/>
      <c r="I31" s="29"/>
      <c r="J31" s="29"/>
    </row>
    <row r="32" spans="1:15" ht="15" customHeight="1">
      <c r="A32" s="29"/>
    </row>
    <row r="33" spans="1:1" ht="15" customHeight="1">
      <c r="A33" s="29"/>
    </row>
    <row r="34" spans="1:1" ht="15" customHeight="1">
      <c r="A34" s="29"/>
    </row>
    <row r="35" spans="1:1" ht="15" customHeight="1">
      <c r="A35" s="29"/>
    </row>
    <row r="36" spans="1:1" ht="15" customHeight="1">
      <c r="A36" s="29"/>
    </row>
    <row r="37" spans="1:1" ht="15" customHeight="1">
      <c r="A37" s="29"/>
    </row>
    <row r="38" spans="1:1" ht="15" customHeight="1">
      <c r="A38" s="29"/>
    </row>
    <row r="39" spans="1:1" ht="15" customHeight="1">
      <c r="A39" s="29"/>
    </row>
  </sheetData>
  <sheetProtection selectLockedCells="1" selectUnlockedCells="1"/>
  <mergeCells count="7">
    <mergeCell ref="B11:M11"/>
    <mergeCell ref="B12:M12"/>
    <mergeCell ref="B14:M14"/>
    <mergeCell ref="B8:M8"/>
    <mergeCell ref="B9:M9"/>
    <mergeCell ref="B10:M10"/>
    <mergeCell ref="B13:M13"/>
  </mergeCells>
  <printOptions horizontalCentered="1"/>
  <pageMargins left="0.45" right="0.45" top="0.5" bottom="0.5" header="0.3" footer="0.3"/>
  <pageSetup scale="80" orientation="portrait" r:id="rId1"/>
  <headerFooter>
    <oddFooter>&amp;L&amp;A</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7:M24"/>
  <sheetViews>
    <sheetView showGridLines="0" zoomScaleNormal="100" workbookViewId="0"/>
  </sheetViews>
  <sheetFormatPr defaultColWidth="10.7265625" defaultRowHeight="13"/>
  <cols>
    <col min="1" max="1" width="4.54296875" style="2" customWidth="1"/>
    <col min="2" max="2" width="6.7265625" style="2" customWidth="1"/>
    <col min="3" max="3" width="21.81640625" style="2" customWidth="1"/>
    <col min="4" max="4" width="6.7265625" style="2" customWidth="1"/>
    <col min="5" max="5" width="18.54296875" style="2" customWidth="1"/>
    <col min="6" max="6" width="21" style="2" customWidth="1"/>
    <col min="7" max="7" width="6.7265625" style="2" customWidth="1"/>
    <col min="8" max="8" width="15.54296875" style="2" customWidth="1"/>
    <col min="9" max="9" width="31" style="2" customWidth="1"/>
    <col min="10" max="10" width="5.26953125" style="2" customWidth="1"/>
    <col min="11" max="11" width="14.453125" style="2" customWidth="1"/>
    <col min="12" max="12" width="11.7265625" style="2" customWidth="1"/>
    <col min="13" max="13" width="38.7265625" style="2" customWidth="1"/>
    <col min="14" max="16384" width="10.7265625" style="2"/>
  </cols>
  <sheetData>
    <row r="7" spans="1:13" ht="30.75" customHeight="1">
      <c r="B7" s="902" t="s">
        <v>53</v>
      </c>
      <c r="C7" s="902"/>
      <c r="D7" s="902"/>
      <c r="E7" s="902"/>
      <c r="F7" s="902"/>
      <c r="G7" s="902"/>
      <c r="H7" s="902"/>
      <c r="I7" s="902"/>
      <c r="J7" s="902"/>
    </row>
    <row r="8" spans="1:13" ht="30.75" customHeight="1">
      <c r="A8" s="12"/>
      <c r="B8" s="496" t="s">
        <v>696</v>
      </c>
      <c r="C8" s="496"/>
      <c r="D8" s="496"/>
      <c r="E8" s="496"/>
      <c r="F8" s="496"/>
      <c r="G8" s="496"/>
      <c r="H8" s="496"/>
      <c r="I8" s="496"/>
      <c r="J8" s="496"/>
    </row>
    <row r="9" spans="1:13" ht="30.75" customHeight="1">
      <c r="A9" s="12"/>
      <c r="B9" s="670">
        <f>'Applicant-4 (Pre-App Pg 1)'!D12</f>
        <v>0</v>
      </c>
      <c r="C9" s="670"/>
      <c r="D9" s="670"/>
      <c r="E9" s="670"/>
      <c r="F9" s="670"/>
      <c r="G9" s="670"/>
      <c r="H9" s="670"/>
      <c r="I9" s="670"/>
      <c r="J9" s="670"/>
    </row>
    <row r="10" spans="1:13" ht="30.75" customHeight="1">
      <c r="A10" s="12"/>
      <c r="B10" s="670">
        <f>D12</f>
        <v>0</v>
      </c>
      <c r="C10" s="670"/>
      <c r="D10" s="670"/>
      <c r="E10" s="670"/>
      <c r="F10" s="670"/>
      <c r="G10" s="670"/>
      <c r="H10" s="670"/>
      <c r="I10" s="670"/>
      <c r="J10" s="670"/>
    </row>
    <row r="11" spans="1:13" ht="21.75" customHeight="1">
      <c r="A11" s="434"/>
      <c r="B11" s="536" t="s">
        <v>651</v>
      </c>
      <c r="C11" s="536"/>
      <c r="D11" s="536"/>
      <c r="E11" s="536"/>
      <c r="F11" s="536"/>
      <c r="G11" s="536"/>
      <c r="H11" s="536"/>
      <c r="I11" s="536"/>
      <c r="J11" s="536"/>
    </row>
    <row r="12" spans="1:13" ht="28.5" customHeight="1">
      <c r="A12" s="1"/>
      <c r="B12" s="962" t="s">
        <v>147</v>
      </c>
      <c r="C12" s="963"/>
      <c r="D12" s="964"/>
      <c r="E12" s="965"/>
      <c r="F12" s="965"/>
      <c r="G12" s="965"/>
      <c r="H12" s="965"/>
      <c r="I12" s="965"/>
      <c r="J12" s="966"/>
      <c r="K12" s="693" t="s">
        <v>697</v>
      </c>
      <c r="L12" s="693"/>
      <c r="M12" s="693"/>
    </row>
    <row r="13" spans="1:13" ht="30.75" customHeight="1">
      <c r="A13" s="1"/>
      <c r="B13" s="955" t="s">
        <v>698</v>
      </c>
      <c r="C13" s="956"/>
      <c r="D13" s="957">
        <v>0</v>
      </c>
      <c r="E13" s="958"/>
      <c r="F13" s="947" t="s">
        <v>699</v>
      </c>
      <c r="G13" s="948"/>
      <c r="H13" s="948"/>
      <c r="I13" s="948"/>
      <c r="J13" s="949"/>
      <c r="K13" s="117" t="s">
        <v>129</v>
      </c>
      <c r="L13" s="119" t="s">
        <v>129</v>
      </c>
      <c r="M13" s="691" t="s">
        <v>130</v>
      </c>
    </row>
    <row r="14" spans="1:13" ht="29.25" customHeight="1">
      <c r="A14" s="1"/>
      <c r="B14" s="953" t="s">
        <v>700</v>
      </c>
      <c r="C14" s="954"/>
      <c r="D14" s="954"/>
      <c r="E14" s="435" t="b">
        <f>IF(D13&gt;15000,TRUE,FALSE)</f>
        <v>0</v>
      </c>
      <c r="F14" s="950"/>
      <c r="G14" s="951"/>
      <c r="H14" s="951"/>
      <c r="I14" s="951"/>
      <c r="J14" s="952"/>
      <c r="K14" s="176" t="s">
        <v>132</v>
      </c>
      <c r="L14" s="117" t="s">
        <v>133</v>
      </c>
      <c r="M14" s="692"/>
    </row>
    <row r="15" spans="1:13" ht="30" customHeight="1">
      <c r="A15" s="1"/>
      <c r="B15" s="13">
        <v>1</v>
      </c>
      <c r="C15" s="552" t="s">
        <v>701</v>
      </c>
      <c r="D15" s="553"/>
      <c r="E15" s="553"/>
      <c r="F15" s="553"/>
      <c r="G15" s="553"/>
      <c r="H15" s="553"/>
      <c r="I15" s="553"/>
      <c r="J15" s="554"/>
      <c r="K15" s="125">
        <v>0</v>
      </c>
      <c r="L15" s="125">
        <v>0</v>
      </c>
      <c r="M15" s="179"/>
    </row>
    <row r="16" spans="1:13" ht="30" customHeight="1">
      <c r="A16" s="1"/>
      <c r="B16" s="13">
        <v>2</v>
      </c>
      <c r="C16" s="552" t="s">
        <v>702</v>
      </c>
      <c r="D16" s="553"/>
      <c r="E16" s="553"/>
      <c r="F16" s="553"/>
      <c r="G16" s="553"/>
      <c r="H16" s="553"/>
      <c r="I16" s="553"/>
      <c r="J16" s="554"/>
      <c r="K16" s="125">
        <v>0</v>
      </c>
      <c r="L16" s="125">
        <v>0</v>
      </c>
      <c r="M16" s="179"/>
    </row>
    <row r="17" spans="1:13" ht="30" customHeight="1">
      <c r="A17" s="1"/>
      <c r="B17" s="13">
        <v>3</v>
      </c>
      <c r="C17" s="552" t="s">
        <v>703</v>
      </c>
      <c r="D17" s="553"/>
      <c r="E17" s="553"/>
      <c r="F17" s="553"/>
      <c r="G17" s="553"/>
      <c r="H17" s="553"/>
      <c r="I17" s="553"/>
      <c r="J17" s="554"/>
      <c r="K17" s="125">
        <v>0</v>
      </c>
      <c r="L17" s="125">
        <v>0</v>
      </c>
      <c r="M17" s="179"/>
    </row>
    <row r="18" spans="1:13" ht="30" customHeight="1">
      <c r="A18" s="1"/>
      <c r="B18" s="13">
        <v>4</v>
      </c>
      <c r="C18" s="552" t="s">
        <v>704</v>
      </c>
      <c r="D18" s="553"/>
      <c r="E18" s="553"/>
      <c r="F18" s="553"/>
      <c r="G18" s="553"/>
      <c r="H18" s="553"/>
      <c r="I18" s="553"/>
      <c r="J18" s="554"/>
      <c r="K18" s="125">
        <v>0</v>
      </c>
      <c r="L18" s="125">
        <v>0</v>
      </c>
      <c r="M18" s="179"/>
    </row>
    <row r="19" spans="1:13" ht="30" customHeight="1">
      <c r="A19" s="1"/>
      <c r="B19" s="13">
        <v>5</v>
      </c>
      <c r="C19" s="552" t="s">
        <v>705</v>
      </c>
      <c r="D19" s="553"/>
      <c r="E19" s="553"/>
      <c r="F19" s="553"/>
      <c r="G19" s="553"/>
      <c r="H19" s="553"/>
      <c r="I19" s="553"/>
      <c r="J19" s="554"/>
      <c r="K19" s="125">
        <v>0</v>
      </c>
      <c r="L19" s="125">
        <v>0</v>
      </c>
      <c r="M19" s="179"/>
    </row>
    <row r="20" spans="1:13" ht="30" customHeight="1">
      <c r="A20" s="1"/>
      <c r="B20" s="436">
        <v>6</v>
      </c>
      <c r="C20" s="697" t="s">
        <v>706</v>
      </c>
      <c r="D20" s="698"/>
      <c r="E20" s="698"/>
      <c r="F20" s="698"/>
      <c r="G20" s="698"/>
      <c r="H20" s="698"/>
      <c r="I20" s="698"/>
      <c r="J20" s="699"/>
      <c r="K20" s="125">
        <v>0</v>
      </c>
      <c r="L20" s="125">
        <v>0</v>
      </c>
      <c r="M20" s="179"/>
    </row>
    <row r="21" spans="1:13" ht="28.5" customHeight="1">
      <c r="B21" s="959" t="s">
        <v>707</v>
      </c>
      <c r="C21" s="960"/>
      <c r="D21" s="960"/>
      <c r="E21" s="960"/>
      <c r="F21" s="960"/>
      <c r="G21" s="960"/>
      <c r="H21" s="960"/>
      <c r="I21" s="960"/>
      <c r="J21" s="961"/>
      <c r="K21" s="125">
        <v>0</v>
      </c>
      <c r="L21" s="125">
        <v>0</v>
      </c>
      <c r="M21" s="179"/>
    </row>
    <row r="22" spans="1:13" ht="72" customHeight="1">
      <c r="B22" s="667" t="s">
        <v>708</v>
      </c>
      <c r="C22" s="668"/>
      <c r="D22" s="668"/>
      <c r="E22" s="668"/>
      <c r="F22" s="668"/>
      <c r="G22" s="668"/>
      <c r="H22" s="668"/>
      <c r="I22" s="668"/>
      <c r="J22" s="669"/>
      <c r="K22" s="168">
        <v>0</v>
      </c>
      <c r="L22" s="168">
        <v>0</v>
      </c>
      <c r="M22" s="181" t="s">
        <v>140</v>
      </c>
    </row>
    <row r="23" spans="1:13" ht="28.9" customHeight="1">
      <c r="B23" s="71" t="s">
        <v>176</v>
      </c>
      <c r="K23" s="208" t="s">
        <v>234</v>
      </c>
      <c r="L23" s="208" t="s">
        <v>234</v>
      </c>
      <c r="M23" s="180" t="s">
        <v>293</v>
      </c>
    </row>
    <row r="24" spans="1:13" ht="27.65" customHeight="1">
      <c r="K24" s="165">
        <v>0</v>
      </c>
      <c r="L24" s="165">
        <v>0</v>
      </c>
      <c r="M24" s="426"/>
    </row>
  </sheetData>
  <sheetProtection selectLockedCells="1"/>
  <mergeCells count="21">
    <mergeCell ref="K12:M12"/>
    <mergeCell ref="M13:M14"/>
    <mergeCell ref="B7:J7"/>
    <mergeCell ref="B8:J8"/>
    <mergeCell ref="B9:J9"/>
    <mergeCell ref="B12:C12"/>
    <mergeCell ref="D12:J12"/>
    <mergeCell ref="B11:J11"/>
    <mergeCell ref="B10:J10"/>
    <mergeCell ref="B22:J22"/>
    <mergeCell ref="F13:J14"/>
    <mergeCell ref="B14:D14"/>
    <mergeCell ref="B13:C13"/>
    <mergeCell ref="D13:E13"/>
    <mergeCell ref="C17:J17"/>
    <mergeCell ref="C15:J15"/>
    <mergeCell ref="C16:J16"/>
    <mergeCell ref="C19:J19"/>
    <mergeCell ref="C18:J18"/>
    <mergeCell ref="C20:J20"/>
    <mergeCell ref="B21:J21"/>
  </mergeCells>
  <printOptions horizontalCentered="1"/>
  <pageMargins left="0.45" right="0.45" top="0.5" bottom="0.5" header="0.3" footer="0.3"/>
  <pageSetup scale="63" orientation="portrait" r:id="rId1"/>
  <headerFooter>
    <oddFooter>&amp;L&amp;A</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16854-F322-4C1E-AA58-EEF205FAF6D8}">
  <sheetPr>
    <tabColor theme="5" tint="-0.249977111117893"/>
    <pageSetUpPr fitToPage="1"/>
  </sheetPr>
  <dimension ref="B1:N39"/>
  <sheetViews>
    <sheetView showGridLines="0" zoomScaleNormal="100" zoomScalePageLayoutView="90" workbookViewId="0"/>
  </sheetViews>
  <sheetFormatPr defaultColWidth="10.7265625" defaultRowHeight="13"/>
  <cols>
    <col min="1" max="1" width="6.26953125" style="2" customWidth="1"/>
    <col min="2" max="2" width="6.7265625" style="2" customWidth="1"/>
    <col min="3" max="3" width="29.7265625" style="2" customWidth="1"/>
    <col min="4" max="4" width="26.81640625" style="2" customWidth="1"/>
    <col min="5" max="5" width="6.7265625" style="2" customWidth="1"/>
    <col min="6" max="6" width="9.26953125" style="2" customWidth="1"/>
    <col min="7" max="7" width="11" style="2" customWidth="1"/>
    <col min="8" max="8" width="7.26953125" style="2" customWidth="1"/>
    <col min="9" max="9" width="5.26953125" style="2" customWidth="1"/>
    <col min="10" max="10" width="36.54296875" style="2" customWidth="1"/>
    <col min="11" max="11" width="10.54296875" style="2" customWidth="1"/>
    <col min="12" max="12" width="20.7265625" style="2" customWidth="1"/>
    <col min="13" max="13" width="9.54296875" style="2" customWidth="1"/>
    <col min="14" max="16384" width="10.7265625" style="2"/>
  </cols>
  <sheetData>
    <row r="1" spans="2:14" ht="74.25" customHeight="1"/>
    <row r="2" spans="2:14" s="4" customFormat="1" ht="70.5" customHeight="1">
      <c r="B2" s="487" t="s">
        <v>5</v>
      </c>
      <c r="C2" s="487"/>
      <c r="D2" s="487"/>
      <c r="E2" s="487"/>
      <c r="F2" s="487"/>
      <c r="G2" s="487"/>
      <c r="H2" s="487"/>
      <c r="I2" s="487"/>
      <c r="J2" s="487"/>
    </row>
    <row r="3" spans="2:14" ht="33" customHeight="1">
      <c r="B3" s="521" t="s">
        <v>33</v>
      </c>
      <c r="C3" s="521"/>
      <c r="D3" s="521"/>
      <c r="E3" s="521"/>
      <c r="F3" s="521"/>
      <c r="G3" s="521"/>
      <c r="H3" s="521"/>
      <c r="I3" s="521"/>
      <c r="J3" s="521"/>
    </row>
    <row r="4" spans="2:14" ht="69" customHeight="1">
      <c r="B4" s="517" t="s">
        <v>34</v>
      </c>
      <c r="C4" s="517"/>
      <c r="D4" s="517"/>
      <c r="E4" s="517"/>
      <c r="F4" s="517"/>
      <c r="G4" s="517"/>
      <c r="H4" s="517"/>
      <c r="I4" s="517"/>
      <c r="J4" s="517"/>
      <c r="K4" s="16"/>
    </row>
    <row r="5" spans="2:14" s="15" customFormat="1" ht="53.5" customHeight="1">
      <c r="B5" s="517" t="s">
        <v>805</v>
      </c>
      <c r="C5" s="522"/>
      <c r="D5" s="522"/>
      <c r="E5" s="522"/>
      <c r="F5" s="522"/>
      <c r="G5" s="522"/>
      <c r="H5" s="522"/>
      <c r="I5" s="522"/>
      <c r="J5" s="522"/>
      <c r="K5" s="2"/>
    </row>
    <row r="6" spans="2:14" ht="30" customHeight="1">
      <c r="B6" s="523" t="s">
        <v>35</v>
      </c>
      <c r="C6" s="524"/>
      <c r="D6" s="524"/>
      <c r="E6" s="524"/>
      <c r="F6" s="524"/>
      <c r="G6" s="524"/>
      <c r="H6" s="524"/>
      <c r="I6" s="524"/>
      <c r="J6" s="524"/>
      <c r="L6" s="10"/>
    </row>
    <row r="7" spans="2:14" ht="30" customHeight="1">
      <c r="B7" s="517" t="s">
        <v>36</v>
      </c>
      <c r="C7" s="517"/>
      <c r="D7" s="517"/>
      <c r="E7" s="517"/>
      <c r="F7" s="517"/>
      <c r="G7" s="517"/>
      <c r="H7" s="517"/>
      <c r="I7" s="517"/>
      <c r="J7" s="517"/>
      <c r="L7" s="5"/>
    </row>
    <row r="8" spans="2:14" ht="30" customHeight="1">
      <c r="B8" s="517"/>
      <c r="C8" s="517"/>
      <c r="D8" s="517"/>
      <c r="E8" s="517"/>
      <c r="F8" s="517"/>
      <c r="G8" s="517"/>
      <c r="H8" s="517"/>
      <c r="I8" s="517"/>
      <c r="J8" s="517"/>
      <c r="L8" s="5"/>
    </row>
    <row r="9" spans="2:14" ht="84" customHeight="1">
      <c r="B9" s="517" t="s">
        <v>37</v>
      </c>
      <c r="C9" s="517"/>
      <c r="D9" s="517"/>
      <c r="E9" s="517"/>
      <c r="F9" s="517"/>
      <c r="G9" s="517"/>
      <c r="H9" s="517"/>
      <c r="I9" s="517"/>
      <c r="J9" s="517"/>
      <c r="L9" s="5"/>
    </row>
    <row r="10" spans="2:14" ht="30" customHeight="1">
      <c r="B10" s="525" t="s">
        <v>38</v>
      </c>
      <c r="C10" s="526"/>
      <c r="D10" s="526"/>
      <c r="E10" s="526"/>
      <c r="F10" s="526"/>
      <c r="G10" s="526"/>
      <c r="H10" s="526"/>
      <c r="I10" s="526"/>
      <c r="J10" s="526"/>
      <c r="L10" s="5"/>
    </row>
    <row r="11" spans="2:14" ht="35.5" customHeight="1">
      <c r="B11" s="523" t="s">
        <v>39</v>
      </c>
      <c r="C11" s="524"/>
      <c r="D11" s="524"/>
      <c r="E11" s="524"/>
      <c r="F11" s="524"/>
      <c r="G11" s="524"/>
      <c r="H11" s="524"/>
      <c r="I11" s="524"/>
      <c r="J11" s="524"/>
    </row>
    <row r="12" spans="2:14" ht="49.9" customHeight="1">
      <c r="B12" s="520" t="s">
        <v>40</v>
      </c>
      <c r="C12" s="520"/>
      <c r="D12" s="520"/>
      <c r="E12" s="520"/>
      <c r="F12" s="520"/>
      <c r="G12" s="520"/>
      <c r="H12" s="520"/>
      <c r="I12" s="520"/>
      <c r="J12" s="520"/>
    </row>
    <row r="13" spans="2:14" ht="49.15" customHeight="1">
      <c r="B13" s="516" t="s">
        <v>41</v>
      </c>
      <c r="C13" s="516"/>
      <c r="D13" s="516"/>
      <c r="E13" s="516"/>
      <c r="F13" s="516"/>
      <c r="G13" s="516"/>
      <c r="H13" s="516"/>
      <c r="I13" s="516"/>
      <c r="J13" s="516"/>
      <c r="L13" s="16"/>
    </row>
    <row r="14" spans="2:14" ht="60" customHeight="1">
      <c r="B14" s="517" t="s">
        <v>42</v>
      </c>
      <c r="C14" s="517"/>
      <c r="D14" s="517"/>
      <c r="E14" s="517"/>
      <c r="F14" s="517"/>
      <c r="G14" s="517"/>
      <c r="H14" s="517"/>
      <c r="I14" s="517"/>
      <c r="J14" s="517"/>
      <c r="L14" s="34"/>
      <c r="M14" s="15"/>
      <c r="N14" s="15"/>
    </row>
    <row r="15" spans="2:14" ht="60" customHeight="1">
      <c r="B15" s="517" t="s">
        <v>43</v>
      </c>
      <c r="C15" s="517"/>
      <c r="D15" s="517"/>
      <c r="E15" s="517"/>
      <c r="F15" s="517"/>
      <c r="G15" s="517"/>
      <c r="H15" s="517"/>
      <c r="I15" s="517"/>
      <c r="J15" s="517"/>
      <c r="L15" s="34"/>
      <c r="M15" s="15"/>
      <c r="N15" s="15"/>
    </row>
    <row r="16" spans="2:14" ht="19.899999999999999" customHeight="1">
      <c r="B16" s="517" t="s">
        <v>44</v>
      </c>
      <c r="C16" s="517"/>
      <c r="D16" s="517"/>
      <c r="E16" s="517"/>
      <c r="F16" s="517"/>
      <c r="G16" s="517"/>
      <c r="H16" s="517"/>
      <c r="I16" s="517"/>
      <c r="J16" s="517"/>
      <c r="L16" s="34"/>
      <c r="M16" s="15"/>
      <c r="N16" s="15"/>
    </row>
    <row r="17" spans="2:14" ht="19.899999999999999" customHeight="1">
      <c r="B17" s="518" t="s">
        <v>45</v>
      </c>
      <c r="C17" s="518"/>
      <c r="D17" s="518"/>
      <c r="E17" s="518"/>
      <c r="F17" s="518"/>
      <c r="G17" s="518"/>
      <c r="H17" s="518"/>
      <c r="I17" s="518"/>
      <c r="J17" s="518"/>
      <c r="L17" s="34"/>
      <c r="M17" s="15"/>
      <c r="N17" s="15"/>
    </row>
    <row r="18" spans="2:14" ht="19.899999999999999" customHeight="1">
      <c r="B18" s="518" t="s">
        <v>46</v>
      </c>
      <c r="C18" s="518"/>
      <c r="D18" s="518"/>
      <c r="E18" s="518"/>
      <c r="F18" s="518"/>
      <c r="G18" s="518"/>
      <c r="H18" s="518"/>
      <c r="I18" s="518"/>
      <c r="J18" s="518"/>
    </row>
    <row r="19" spans="2:14" ht="19.899999999999999" customHeight="1">
      <c r="B19" s="518" t="s">
        <v>47</v>
      </c>
      <c r="C19" s="518"/>
      <c r="D19" s="518"/>
      <c r="E19" s="518"/>
      <c r="F19" s="518"/>
      <c r="G19" s="518"/>
      <c r="H19" s="518"/>
      <c r="I19" s="518"/>
      <c r="J19" s="518"/>
    </row>
    <row r="20" spans="2:14" s="30" customFormat="1" ht="19.149999999999999" customHeight="1">
      <c r="B20" s="518" t="s">
        <v>48</v>
      </c>
      <c r="C20" s="518"/>
      <c r="D20" s="518"/>
      <c r="E20" s="518"/>
      <c r="F20" s="518"/>
      <c r="G20" s="518"/>
      <c r="H20" s="518"/>
      <c r="I20" s="518"/>
      <c r="J20" s="518"/>
      <c r="K20" s="15"/>
    </row>
    <row r="21" spans="2:14" ht="30" customHeight="1">
      <c r="B21" s="519" t="s">
        <v>49</v>
      </c>
      <c r="C21" s="519"/>
      <c r="D21" s="519"/>
      <c r="E21" s="519"/>
      <c r="F21" s="519"/>
      <c r="G21" s="519"/>
      <c r="H21" s="519"/>
      <c r="I21" s="519"/>
      <c r="J21" s="519"/>
    </row>
    <row r="22" spans="2:14" ht="30" customHeight="1">
      <c r="B22" s="517" t="s">
        <v>50</v>
      </c>
      <c r="C22" s="517"/>
      <c r="D22" s="517"/>
      <c r="E22" s="517"/>
      <c r="F22" s="517"/>
      <c r="G22" s="517"/>
      <c r="H22" s="517"/>
      <c r="I22" s="517"/>
      <c r="J22" s="517"/>
    </row>
    <row r="23" spans="2:14" ht="33" customHeight="1">
      <c r="B23" s="515" t="s">
        <v>51</v>
      </c>
      <c r="C23" s="515"/>
      <c r="D23" s="515"/>
      <c r="E23" s="515"/>
      <c r="F23" s="515"/>
      <c r="G23" s="515"/>
      <c r="H23" s="515"/>
      <c r="I23" s="515"/>
      <c r="J23" s="515"/>
    </row>
    <row r="24" spans="2:14" ht="31.9" customHeight="1">
      <c r="B24" s="514" t="s">
        <v>52</v>
      </c>
      <c r="C24" s="514"/>
      <c r="D24" s="514"/>
      <c r="E24" s="514"/>
      <c r="F24" s="514"/>
      <c r="G24" s="514"/>
      <c r="H24" s="514"/>
      <c r="I24" s="514"/>
      <c r="J24" s="514"/>
    </row>
    <row r="25" spans="2:14" ht="42.65" customHeight="1">
      <c r="B25" s="484"/>
      <c r="C25" s="484"/>
      <c r="D25" s="16"/>
      <c r="E25" s="486"/>
      <c r="F25" s="486"/>
      <c r="G25" s="486"/>
      <c r="H25" s="486"/>
      <c r="J25" s="1"/>
    </row>
    <row r="26" spans="2:14" ht="67.900000000000006" customHeight="1">
      <c r="D26" s="16"/>
      <c r="E26" s="485"/>
      <c r="F26" s="485"/>
      <c r="G26" s="485"/>
      <c r="H26" s="485"/>
      <c r="I26" s="16"/>
      <c r="J26" s="1"/>
    </row>
    <row r="27" spans="2:14" ht="66" customHeight="1"/>
    <row r="28" spans="2:14" ht="68.5" customHeight="1"/>
    <row r="29" spans="2:14" ht="73.900000000000006" customHeight="1"/>
    <row r="30" spans="2:14" ht="38.5" customHeight="1"/>
    <row r="31" spans="2:14" ht="24.65" customHeight="1"/>
    <row r="32" spans="2:14" ht="19.899999999999999" customHeight="1"/>
    <row r="33" spans="2:11" ht="14.5" customHeight="1"/>
    <row r="34" spans="2:11" ht="16.149999999999999" customHeight="1"/>
    <row r="35" spans="2:11" ht="15.65" customHeight="1"/>
    <row r="36" spans="2:11" ht="40.5" customHeight="1"/>
    <row r="37" spans="2:11" s="15" customFormat="1" ht="28.15" customHeight="1">
      <c r="B37" s="2"/>
      <c r="C37" s="2"/>
      <c r="D37" s="2"/>
      <c r="E37" s="2"/>
      <c r="F37" s="2"/>
      <c r="G37" s="2"/>
      <c r="H37" s="2"/>
      <c r="I37" s="2"/>
      <c r="J37" s="2"/>
      <c r="K37" s="2"/>
    </row>
    <row r="38" spans="2:11" ht="27" customHeight="1"/>
    <row r="39" spans="2:11" ht="26.25" customHeight="1"/>
  </sheetData>
  <sheetProtection selectLockedCells="1" selectUnlockedCells="1"/>
  <mergeCells count="27">
    <mergeCell ref="B12:J12"/>
    <mergeCell ref="B4:J4"/>
    <mergeCell ref="B2:J2"/>
    <mergeCell ref="B3:J3"/>
    <mergeCell ref="B5:J5"/>
    <mergeCell ref="B6:J6"/>
    <mergeCell ref="B7:J8"/>
    <mergeCell ref="B9:J9"/>
    <mergeCell ref="B11:J11"/>
    <mergeCell ref="B10:J10"/>
    <mergeCell ref="B23:J23"/>
    <mergeCell ref="B13:J13"/>
    <mergeCell ref="B14:J14"/>
    <mergeCell ref="B15:J15"/>
    <mergeCell ref="B16:J16"/>
    <mergeCell ref="B17:J17"/>
    <mergeCell ref="B18:J18"/>
    <mergeCell ref="B19:J19"/>
    <mergeCell ref="B20:J20"/>
    <mergeCell ref="B21:J21"/>
    <mergeCell ref="B22:J22"/>
    <mergeCell ref="B24:J24"/>
    <mergeCell ref="B25:C25"/>
    <mergeCell ref="E25:F25"/>
    <mergeCell ref="G25:H25"/>
    <mergeCell ref="E26:F26"/>
    <mergeCell ref="G26:H26"/>
  </mergeCells>
  <hyperlinks>
    <hyperlink ref="B10" r:id="rId1" xr:uid="{27F4875D-8882-4A9E-8DEA-E84EADE8700F}"/>
  </hyperlinks>
  <pageMargins left="0.7" right="0.7" top="0.6001157407407407" bottom="0.5" header="0.3" footer="0.3"/>
  <pageSetup scale="65" orientation="portrait" r:id="rId2"/>
  <headerFooter>
    <oddFooter>&amp;L&amp;A</oddFooter>
  </headerFooter>
  <rowBreaks count="1" manualBreakCount="1">
    <brk id="22" min="1" max="9" man="1"/>
  </rowBreaks>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9CD28-262A-49D7-88ED-1E8BA5DDE623}">
  <sheetPr>
    <tabColor rgb="FFFF0000"/>
  </sheetPr>
  <dimension ref="A7:M31"/>
  <sheetViews>
    <sheetView showGridLines="0" zoomScaleNormal="100" workbookViewId="0"/>
  </sheetViews>
  <sheetFormatPr defaultColWidth="10.7265625" defaultRowHeight="13"/>
  <cols>
    <col min="1" max="1" width="4.54296875" style="2" customWidth="1"/>
    <col min="2" max="2" width="6.7265625" style="2" customWidth="1"/>
    <col min="3" max="3" width="26.81640625" style="2" customWidth="1"/>
    <col min="4" max="4" width="32.1796875" style="2" customWidth="1"/>
    <col min="5" max="5" width="41.7265625" style="2" customWidth="1"/>
    <col min="6" max="6" width="20" style="2" customWidth="1"/>
    <col min="7" max="7" width="6.81640625" style="2" customWidth="1"/>
    <col min="8" max="8" width="4" style="2" customWidth="1"/>
    <col min="9" max="9" width="6.26953125" style="2" customWidth="1"/>
    <col min="10" max="10" width="10.54296875" style="2" customWidth="1"/>
    <col min="11" max="11" width="5.453125" style="2" customWidth="1"/>
    <col min="12" max="12" width="5.7265625" style="2" customWidth="1"/>
    <col min="13" max="13" width="10.7265625" style="2" hidden="1" customWidth="1"/>
    <col min="14" max="14" width="5.7265625" style="2" customWidth="1"/>
    <col min="15" max="16384" width="10.7265625" style="2"/>
  </cols>
  <sheetData>
    <row r="7" spans="1:11" ht="20" customHeight="1"/>
    <row r="8" spans="1:11" ht="25" customHeight="1">
      <c r="A8" s="14"/>
      <c r="B8" s="902" t="s">
        <v>53</v>
      </c>
      <c r="C8" s="902"/>
      <c r="D8" s="902"/>
      <c r="E8" s="902"/>
      <c r="F8" s="902"/>
      <c r="G8" s="902"/>
      <c r="H8" s="203"/>
      <c r="I8" s="203"/>
      <c r="J8" s="14"/>
      <c r="K8" s="14"/>
    </row>
    <row r="9" spans="1:11" ht="15.75" customHeight="1">
      <c r="A9" s="234"/>
      <c r="B9" s="496" t="s">
        <v>709</v>
      </c>
      <c r="C9" s="496"/>
      <c r="D9" s="496"/>
      <c r="E9" s="496"/>
      <c r="F9" s="496"/>
      <c r="G9" s="496"/>
      <c r="H9" s="235"/>
      <c r="I9" s="235"/>
      <c r="J9" s="14"/>
      <c r="K9" s="14"/>
    </row>
    <row r="10" spans="1:11" ht="12" customHeight="1">
      <c r="A10" s="233"/>
      <c r="B10" s="496"/>
      <c r="C10" s="496"/>
      <c r="D10" s="496"/>
      <c r="E10" s="496"/>
      <c r="F10" s="496"/>
      <c r="G10" s="496"/>
      <c r="H10" s="235"/>
      <c r="I10" s="235"/>
      <c r="J10" s="14"/>
      <c r="K10" s="14"/>
    </row>
    <row r="11" spans="1:11" ht="26.25" customHeight="1">
      <c r="A11" s="233"/>
      <c r="B11" s="670">
        <f>'Applicant-4 (Pre-App Pg 1)'!D12</f>
        <v>0</v>
      </c>
      <c r="C11" s="670"/>
      <c r="D11" s="670"/>
      <c r="E11" s="670"/>
      <c r="F11" s="670"/>
      <c r="G11" s="670"/>
      <c r="H11" s="437"/>
      <c r="I11" s="437"/>
      <c r="J11" s="14"/>
      <c r="K11" s="14"/>
    </row>
    <row r="12" spans="1:11" ht="26.25" customHeight="1">
      <c r="A12" s="233"/>
      <c r="B12" s="670">
        <f>'HC Details and Narrative  '!D12</f>
        <v>0</v>
      </c>
      <c r="C12" s="670"/>
      <c r="D12" s="670"/>
      <c r="E12" s="670"/>
      <c r="F12" s="670"/>
      <c r="G12" s="670"/>
      <c r="H12" s="437"/>
      <c r="I12" s="437"/>
      <c r="J12" s="14"/>
      <c r="K12" s="14"/>
    </row>
    <row r="13" spans="1:11" ht="66" customHeight="1">
      <c r="A13" s="14"/>
      <c r="B13" s="540" t="s">
        <v>710</v>
      </c>
      <c r="C13" s="540"/>
      <c r="D13" s="540"/>
      <c r="E13" s="540"/>
      <c r="F13" s="633" t="s">
        <v>711</v>
      </c>
      <c r="G13" s="632"/>
      <c r="H13" s="437"/>
      <c r="I13" s="437"/>
      <c r="J13" s="437"/>
      <c r="K13" s="14"/>
    </row>
    <row r="14" spans="1:11" ht="29.25" customHeight="1">
      <c r="A14" s="14"/>
      <c r="B14" s="975" t="s">
        <v>712</v>
      </c>
      <c r="C14" s="976"/>
      <c r="D14" s="230" t="s">
        <v>181</v>
      </c>
      <c r="E14" s="973"/>
      <c r="F14" s="977"/>
      <c r="G14" s="977"/>
      <c r="H14" s="14"/>
      <c r="I14" s="14"/>
      <c r="J14" s="14"/>
      <c r="K14" s="14"/>
    </row>
    <row r="15" spans="1:11" ht="25.5" customHeight="1">
      <c r="A15" s="14"/>
      <c r="B15" s="969" t="s">
        <v>713</v>
      </c>
      <c r="C15" s="969"/>
      <c r="D15" s="25">
        <v>0</v>
      </c>
      <c r="E15" s="974"/>
      <c r="F15" s="970"/>
      <c r="G15" s="970"/>
      <c r="H15" s="14"/>
      <c r="I15" s="14"/>
      <c r="J15" s="14"/>
      <c r="K15" s="14"/>
    </row>
    <row r="16" spans="1:11" ht="21.65" customHeight="1">
      <c r="A16" s="14"/>
      <c r="B16" s="969" t="s">
        <v>714</v>
      </c>
      <c r="C16" s="969"/>
      <c r="D16" s="25">
        <v>0</v>
      </c>
      <c r="E16" s="974"/>
      <c r="F16" s="970"/>
      <c r="G16" s="970"/>
      <c r="H16" s="14"/>
      <c r="I16" s="14"/>
      <c r="J16" s="14"/>
      <c r="K16" s="14"/>
    </row>
    <row r="17" spans="1:11" ht="21.65" customHeight="1">
      <c r="A17" s="14"/>
      <c r="B17" s="755" t="s">
        <v>382</v>
      </c>
      <c r="C17" s="755"/>
      <c r="D17" s="25">
        <v>0</v>
      </c>
      <c r="E17" s="974"/>
      <c r="F17" s="970"/>
      <c r="G17" s="970"/>
      <c r="H17" s="14"/>
      <c r="I17" s="14"/>
      <c r="J17" s="14"/>
      <c r="K17" s="14"/>
    </row>
    <row r="18" spans="1:11" ht="21.65" customHeight="1">
      <c r="A18" s="14"/>
      <c r="B18" s="755" t="s">
        <v>382</v>
      </c>
      <c r="C18" s="755"/>
      <c r="D18" s="25">
        <v>0</v>
      </c>
      <c r="E18" s="974"/>
      <c r="F18" s="970"/>
      <c r="G18" s="970"/>
      <c r="H18" s="14"/>
      <c r="I18" s="14"/>
      <c r="J18" s="14"/>
      <c r="K18" s="14"/>
    </row>
    <row r="19" spans="1:11" ht="21.65" customHeight="1">
      <c r="A19" s="14"/>
      <c r="B19" s="971" t="s">
        <v>382</v>
      </c>
      <c r="C19" s="972"/>
      <c r="D19" s="25">
        <v>0</v>
      </c>
      <c r="E19" s="974"/>
      <c r="F19" s="970"/>
      <c r="G19" s="970"/>
      <c r="H19" s="14"/>
      <c r="I19" s="14"/>
      <c r="J19" s="14"/>
      <c r="K19" s="14"/>
    </row>
    <row r="20" spans="1:11" ht="21.65" customHeight="1">
      <c r="B20" s="650" t="s">
        <v>688</v>
      </c>
      <c r="C20" s="650"/>
      <c r="D20" s="43">
        <f>SUM(D15:D19)</f>
        <v>0</v>
      </c>
      <c r="E20" s="974"/>
      <c r="F20" s="438"/>
      <c r="G20" s="438"/>
    </row>
    <row r="21" spans="1:11" ht="14.25" customHeight="1">
      <c r="B21" s="4"/>
      <c r="C21" s="4"/>
      <c r="D21" s="4"/>
      <c r="E21" s="4"/>
      <c r="F21" s="4"/>
      <c r="G21" s="4"/>
      <c r="H21" s="4"/>
      <c r="I21" s="4"/>
    </row>
    <row r="22" spans="1:11" ht="31.15" customHeight="1">
      <c r="B22" s="506" t="s">
        <v>689</v>
      </c>
      <c r="C22" s="506"/>
      <c r="D22" s="439" t="s">
        <v>196</v>
      </c>
      <c r="E22" s="21" t="s">
        <v>690</v>
      </c>
      <c r="F22" s="4"/>
      <c r="G22" s="4"/>
      <c r="H22" s="4"/>
      <c r="I22" s="4"/>
    </row>
    <row r="23" spans="1:11" ht="21.65" customHeight="1">
      <c r="B23" s="967" t="s">
        <v>274</v>
      </c>
      <c r="C23" s="968"/>
      <c r="D23" s="25">
        <f>'HC Details and Narrative  '!D13</f>
        <v>0</v>
      </c>
      <c r="E23" s="205" t="s">
        <v>199</v>
      </c>
      <c r="F23" s="4"/>
      <c r="G23" s="4"/>
      <c r="H23" s="4"/>
      <c r="I23" s="4"/>
    </row>
    <row r="24" spans="1:11" ht="21.65" customHeight="1">
      <c r="B24" s="943" t="s">
        <v>200</v>
      </c>
      <c r="C24" s="943"/>
      <c r="D24" s="25">
        <v>0</v>
      </c>
      <c r="E24" s="52"/>
    </row>
    <row r="25" spans="1:11" ht="21.65" customHeight="1">
      <c r="B25" s="940" t="s">
        <v>201</v>
      </c>
      <c r="C25" s="941"/>
      <c r="D25" s="25">
        <v>0</v>
      </c>
      <c r="E25" s="52"/>
    </row>
    <row r="26" spans="1:11" ht="21.65" customHeight="1">
      <c r="B26" s="940" t="s">
        <v>202</v>
      </c>
      <c r="C26" s="941"/>
      <c r="D26" s="25">
        <v>0</v>
      </c>
      <c r="E26" s="52"/>
    </row>
    <row r="27" spans="1:11" ht="21.65" customHeight="1">
      <c r="B27" s="940" t="s">
        <v>203</v>
      </c>
      <c r="C27" s="941"/>
      <c r="D27" s="25">
        <v>0</v>
      </c>
      <c r="E27" s="52"/>
    </row>
    <row r="28" spans="1:11" ht="21.65" customHeight="1">
      <c r="B28" s="650" t="s">
        <v>205</v>
      </c>
      <c r="C28" s="650"/>
      <c r="D28" s="43">
        <f>SUM(D23:D27)</f>
        <v>0</v>
      </c>
      <c r="E28" s="14"/>
    </row>
    <row r="30" spans="1:11" ht="21.75" customHeight="1">
      <c r="B30" s="653" t="s">
        <v>206</v>
      </c>
      <c r="C30" s="653"/>
      <c r="D30" s="653"/>
      <c r="E30" s="206" t="b">
        <f>IF(D28&gt;D20,TRUE,FALSE)</f>
        <v>0</v>
      </c>
      <c r="F30" s="4"/>
    </row>
    <row r="31" spans="1:11" ht="21.75" customHeight="1">
      <c r="B31" s="653" t="s">
        <v>207</v>
      </c>
      <c r="C31" s="653"/>
      <c r="D31" s="653"/>
      <c r="E31" s="206" t="b">
        <f>IF(D28&lt;D20,TRUE,FALSE)</f>
        <v>0</v>
      </c>
      <c r="F31" s="4"/>
    </row>
  </sheetData>
  <sheetProtection selectLockedCells="1"/>
  <mergeCells count="29">
    <mergeCell ref="B9:G10"/>
    <mergeCell ref="B14:C14"/>
    <mergeCell ref="F14:G14"/>
    <mergeCell ref="B11:G11"/>
    <mergeCell ref="B12:G12"/>
    <mergeCell ref="B13:E13"/>
    <mergeCell ref="F13:G13"/>
    <mergeCell ref="F17:G17"/>
    <mergeCell ref="B18:C18"/>
    <mergeCell ref="F18:G18"/>
    <mergeCell ref="B19:C19"/>
    <mergeCell ref="F19:G19"/>
    <mergeCell ref="E14:E20"/>
    <mergeCell ref="B8:G8"/>
    <mergeCell ref="B30:D30"/>
    <mergeCell ref="B31:D31"/>
    <mergeCell ref="B27:C27"/>
    <mergeCell ref="B28:C28"/>
    <mergeCell ref="B26:C26"/>
    <mergeCell ref="B20:C20"/>
    <mergeCell ref="B22:C22"/>
    <mergeCell ref="B23:C23"/>
    <mergeCell ref="B24:C24"/>
    <mergeCell ref="B25:C25"/>
    <mergeCell ref="B15:C15"/>
    <mergeCell ref="F15:G15"/>
    <mergeCell ref="B16:C16"/>
    <mergeCell ref="F16:G16"/>
    <mergeCell ref="B17:C17"/>
  </mergeCells>
  <dataValidations count="2">
    <dataValidation type="list" allowBlank="1" showInputMessage="1" showErrorMessage="1" sqref="E23:E27" xr:uid="{3A3B7E85-04B0-4AD8-ACC6-F40E8CCF5CAB}">
      <formula1>"Not Applied, Submitted,Letter of Intent,Firm Commitment"</formula1>
    </dataValidation>
    <dataValidation type="list" allowBlank="1" showInputMessage="1" showErrorMessage="1" sqref="F13:G13" xr:uid="{C29D3F07-E1DF-48B7-B7B7-BAC02E8156F6}">
      <formula1>"Select, Yes, No"</formula1>
    </dataValidation>
  </dataValidations>
  <printOptions horizontalCentered="1"/>
  <pageMargins left="0.45" right="0.45" top="0.5" bottom="0.5" header="0.3" footer="0.3"/>
  <pageSetup scale="61" orientation="portrait" r:id="rId1"/>
  <headerFooter>
    <oddFooter>&amp;L&amp;A</oddFooter>
  </headerFooter>
  <colBreaks count="1" manualBreakCount="1">
    <brk id="9" min="7" max="38" man="1"/>
  </colBreaks>
  <drawing r:id="rId2"/>
  <legacyDrawingHF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pageSetUpPr fitToPage="1"/>
  </sheetPr>
  <dimension ref="A11:O48"/>
  <sheetViews>
    <sheetView showGridLines="0" zoomScaleNormal="100" workbookViewId="0"/>
  </sheetViews>
  <sheetFormatPr defaultColWidth="10.7265625" defaultRowHeight="13"/>
  <cols>
    <col min="1" max="1" width="4.54296875" style="2" customWidth="1"/>
    <col min="2" max="2" width="6.7265625" style="2" customWidth="1"/>
    <col min="3" max="3" width="39" style="2" customWidth="1"/>
    <col min="4" max="4" width="15.7265625" style="2" customWidth="1"/>
    <col min="5" max="5" width="7.81640625" style="2" customWidth="1"/>
    <col min="6" max="6" width="14" style="2" customWidth="1"/>
    <col min="7" max="7" width="11" style="2" customWidth="1"/>
    <col min="8" max="8" width="10.54296875" style="2" customWidth="1"/>
    <col min="9" max="9" width="3.7265625" style="2" customWidth="1"/>
    <col min="10" max="10" width="10.26953125" style="2" customWidth="1"/>
    <col min="11" max="11" width="8.7265625" style="2" customWidth="1"/>
    <col min="12" max="12" width="15.453125" style="2" customWidth="1"/>
    <col min="13" max="13" width="19" style="2" customWidth="1"/>
    <col min="14" max="14" width="18.26953125" style="2" customWidth="1"/>
    <col min="15" max="16" width="35.54296875" style="2" customWidth="1"/>
    <col min="17" max="16384" width="10.7265625" style="2"/>
  </cols>
  <sheetData>
    <row r="11" spans="1:15" ht="27" customHeight="1">
      <c r="B11" s="902" t="s">
        <v>53</v>
      </c>
      <c r="C11" s="902"/>
      <c r="D11" s="902"/>
      <c r="E11" s="902"/>
      <c r="F11" s="902"/>
      <c r="G11" s="902"/>
      <c r="H11" s="902"/>
      <c r="I11" s="902"/>
      <c r="J11" s="902"/>
      <c r="K11" s="902"/>
      <c r="L11" s="902"/>
    </row>
    <row r="12" spans="1:15" ht="15.75" customHeight="1">
      <c r="A12" s="12"/>
      <c r="B12" s="496" t="s">
        <v>715</v>
      </c>
      <c r="C12" s="496"/>
      <c r="D12" s="496"/>
      <c r="E12" s="496"/>
      <c r="F12" s="496"/>
      <c r="G12" s="496"/>
      <c r="H12" s="496"/>
      <c r="I12" s="496"/>
      <c r="J12" s="496"/>
      <c r="K12" s="496"/>
      <c r="L12" s="496"/>
    </row>
    <row r="13" spans="1:15" ht="16.5" customHeight="1">
      <c r="A13" s="207"/>
      <c r="B13" s="496"/>
      <c r="C13" s="496"/>
      <c r="D13" s="496"/>
      <c r="E13" s="496"/>
      <c r="F13" s="496"/>
      <c r="G13" s="496"/>
      <c r="H13" s="496"/>
      <c r="I13" s="496"/>
      <c r="J13" s="496"/>
      <c r="K13" s="496"/>
      <c r="L13" s="496"/>
    </row>
    <row r="14" spans="1:15" ht="29.25" customHeight="1">
      <c r="A14" s="207"/>
      <c r="B14" s="670">
        <f>'Applicant-4 (Pre-App Pg 1)'!D12</f>
        <v>0</v>
      </c>
      <c r="C14" s="670"/>
      <c r="D14" s="670"/>
      <c r="E14" s="670"/>
      <c r="F14" s="670"/>
      <c r="G14" s="670"/>
      <c r="H14" s="670"/>
      <c r="I14" s="670"/>
      <c r="J14" s="670"/>
      <c r="K14" s="670"/>
      <c r="L14" s="670"/>
      <c r="M14" s="40"/>
    </row>
    <row r="15" spans="1:15" ht="29.25" customHeight="1">
      <c r="A15" s="207"/>
      <c r="B15" s="670">
        <f>'HC Details and Narrative  '!D12</f>
        <v>0</v>
      </c>
      <c r="C15" s="670"/>
      <c r="D15" s="670"/>
      <c r="E15" s="670"/>
      <c r="F15" s="670"/>
      <c r="G15" s="670"/>
      <c r="H15" s="670"/>
      <c r="I15" s="670"/>
      <c r="J15" s="670"/>
      <c r="K15" s="670"/>
      <c r="L15" s="670"/>
      <c r="M15" s="982"/>
      <c r="N15" s="983"/>
    </row>
    <row r="16" spans="1:15" ht="30.75" customHeight="1">
      <c r="A16" s="209"/>
      <c r="B16" s="1001" t="s">
        <v>651</v>
      </c>
      <c r="C16" s="1002"/>
      <c r="D16" s="1002"/>
      <c r="E16" s="1002"/>
      <c r="F16" s="1002"/>
      <c r="G16" s="1002"/>
      <c r="H16" s="1002"/>
      <c r="I16" s="1002"/>
      <c r="J16" s="1002"/>
      <c r="K16" s="1002"/>
      <c r="L16" s="1003"/>
      <c r="M16" s="912" t="s">
        <v>218</v>
      </c>
      <c r="N16" s="912"/>
      <c r="O16" s="912"/>
    </row>
    <row r="17" spans="1:15" ht="37.5" customHeight="1">
      <c r="A17" s="1"/>
      <c r="B17" s="914" t="s">
        <v>716</v>
      </c>
      <c r="C17" s="1000"/>
      <c r="D17" s="1000"/>
      <c r="E17" s="1000"/>
      <c r="F17" s="1000"/>
      <c r="G17" s="1000"/>
      <c r="H17" s="1000"/>
      <c r="I17" s="1000"/>
      <c r="J17" s="1000"/>
      <c r="K17" s="1000"/>
      <c r="L17" s="915"/>
      <c r="M17" s="117" t="s">
        <v>129</v>
      </c>
      <c r="N17" s="119" t="s">
        <v>129</v>
      </c>
      <c r="O17" s="666" t="s">
        <v>604</v>
      </c>
    </row>
    <row r="18" spans="1:15" ht="24.75" customHeight="1">
      <c r="A18" s="14"/>
      <c r="B18" s="667" t="s">
        <v>717</v>
      </c>
      <c r="C18" s="668"/>
      <c r="D18" s="668"/>
      <c r="E18" s="668"/>
      <c r="F18" s="668"/>
      <c r="G18" s="668"/>
      <c r="H18" s="668"/>
      <c r="I18" s="668"/>
      <c r="J18" s="668"/>
      <c r="K18" s="668"/>
      <c r="L18" s="669"/>
      <c r="M18" s="176" t="s">
        <v>132</v>
      </c>
      <c r="N18" s="117" t="s">
        <v>133</v>
      </c>
      <c r="O18" s="666"/>
    </row>
    <row r="19" spans="1:15" ht="24.65" customHeight="1">
      <c r="A19" s="14"/>
      <c r="B19" s="24" t="s">
        <v>221</v>
      </c>
      <c r="C19" s="552" t="s">
        <v>250</v>
      </c>
      <c r="D19" s="553"/>
      <c r="E19" s="553"/>
      <c r="F19" s="553"/>
      <c r="G19" s="553"/>
      <c r="H19" s="554"/>
      <c r="I19" s="528"/>
      <c r="J19" s="528"/>
      <c r="K19" s="921">
        <f>IF(I19=TRUE,25,0)</f>
        <v>0</v>
      </c>
      <c r="L19" s="921"/>
      <c r="M19" s="118">
        <v>0</v>
      </c>
      <c r="N19" s="118">
        <v>0</v>
      </c>
      <c r="O19" s="210"/>
    </row>
    <row r="20" spans="1:15" ht="25" customHeight="1">
      <c r="A20" s="14"/>
      <c r="B20" s="24" t="s">
        <v>223</v>
      </c>
      <c r="C20" s="552" t="s">
        <v>718</v>
      </c>
      <c r="D20" s="553"/>
      <c r="E20" s="553"/>
      <c r="F20" s="553"/>
      <c r="G20" s="553"/>
      <c r="H20" s="554"/>
      <c r="I20" s="631"/>
      <c r="J20" s="632"/>
      <c r="K20" s="921">
        <f>IF(I20=TRUE,0,0)</f>
        <v>0</v>
      </c>
      <c r="L20" s="921"/>
      <c r="M20" s="118">
        <v>0</v>
      </c>
      <c r="N20" s="118">
        <v>0</v>
      </c>
      <c r="O20" s="210"/>
    </row>
    <row r="21" spans="1:15" ht="14.25" customHeight="1">
      <c r="A21" s="209"/>
      <c r="B21" s="673" t="s">
        <v>719</v>
      </c>
      <c r="C21" s="674"/>
      <c r="D21" s="674"/>
      <c r="E21" s="674"/>
      <c r="F21" s="674"/>
      <c r="G21" s="674"/>
      <c r="H21" s="674"/>
      <c r="I21" s="674"/>
      <c r="J21" s="674"/>
      <c r="K21" s="674"/>
      <c r="L21" s="675"/>
      <c r="M21" s="980" t="s">
        <v>234</v>
      </c>
      <c r="N21" s="980" t="s">
        <v>234</v>
      </c>
      <c r="O21" s="987"/>
    </row>
    <row r="22" spans="1:15" ht="14.25" customHeight="1">
      <c r="A22" s="1"/>
      <c r="B22" s="1004"/>
      <c r="C22" s="1005"/>
      <c r="D22" s="1005"/>
      <c r="E22" s="1005"/>
      <c r="F22" s="1005"/>
      <c r="G22" s="1005"/>
      <c r="H22" s="1005"/>
      <c r="I22" s="1005"/>
      <c r="J22" s="1005"/>
      <c r="K22" s="1005"/>
      <c r="L22" s="1006"/>
      <c r="M22" s="981"/>
      <c r="N22" s="981"/>
      <c r="O22" s="988"/>
    </row>
    <row r="23" spans="1:15" ht="36" customHeight="1">
      <c r="A23" s="1"/>
      <c r="B23" s="667" t="s">
        <v>720</v>
      </c>
      <c r="C23" s="668"/>
      <c r="D23" s="668"/>
      <c r="E23" s="668"/>
      <c r="F23" s="668"/>
      <c r="G23" s="668"/>
      <c r="H23" s="668"/>
      <c r="I23" s="668"/>
      <c r="J23" s="668"/>
      <c r="K23" s="668"/>
      <c r="L23" s="669"/>
      <c r="M23" s="118" t="s">
        <v>721</v>
      </c>
      <c r="N23" s="118" t="s">
        <v>236</v>
      </c>
      <c r="O23" s="441"/>
    </row>
    <row r="24" spans="1:15" ht="25" customHeight="1">
      <c r="A24" s="1"/>
      <c r="B24" s="24" t="s">
        <v>221</v>
      </c>
      <c r="C24" s="552" t="s">
        <v>250</v>
      </c>
      <c r="D24" s="553"/>
      <c r="E24" s="553"/>
      <c r="F24" s="553"/>
      <c r="G24" s="553"/>
      <c r="H24" s="554"/>
      <c r="I24" s="528"/>
      <c r="J24" s="528"/>
      <c r="K24" s="921">
        <f>IF(I24=TRUE,10,0)</f>
        <v>0</v>
      </c>
      <c r="L24" s="921"/>
      <c r="M24" s="118"/>
      <c r="N24" s="118">
        <v>0</v>
      </c>
      <c r="O24" s="442"/>
    </row>
    <row r="25" spans="1:15" ht="25" customHeight="1">
      <c r="A25" s="1"/>
      <c r="B25" s="24" t="s">
        <v>223</v>
      </c>
      <c r="C25" s="552" t="s">
        <v>718</v>
      </c>
      <c r="D25" s="553"/>
      <c r="E25" s="553"/>
      <c r="F25" s="553"/>
      <c r="G25" s="553"/>
      <c r="H25" s="554"/>
      <c r="I25" s="631"/>
      <c r="J25" s="632"/>
      <c r="K25" s="921">
        <f>IF(I25=TRUE,0,0)</f>
        <v>0</v>
      </c>
      <c r="L25" s="921"/>
      <c r="M25" s="118"/>
      <c r="N25" s="118"/>
      <c r="O25" s="442"/>
    </row>
    <row r="26" spans="1:15" ht="45.75" customHeight="1">
      <c r="A26" s="1"/>
      <c r="B26" s="921" t="s">
        <v>722</v>
      </c>
      <c r="C26" s="921"/>
      <c r="D26" s="1007" t="s">
        <v>723</v>
      </c>
      <c r="E26" s="1007"/>
      <c r="F26" s="617" t="s">
        <v>723</v>
      </c>
      <c r="G26" s="618"/>
      <c r="H26" s="1007" t="s">
        <v>723</v>
      </c>
      <c r="I26" s="1007"/>
      <c r="J26" s="1007"/>
      <c r="K26" s="617" t="s">
        <v>723</v>
      </c>
      <c r="L26" s="619"/>
      <c r="M26" s="978" t="s">
        <v>724</v>
      </c>
      <c r="N26" s="979"/>
    </row>
    <row r="27" spans="1:15" ht="68.25" customHeight="1">
      <c r="A27" s="1"/>
      <c r="B27" s="540" t="s">
        <v>725</v>
      </c>
      <c r="C27" s="540"/>
      <c r="D27" s="992"/>
      <c r="E27" s="992"/>
      <c r="F27" s="990"/>
      <c r="G27" s="995"/>
      <c r="H27" s="992"/>
      <c r="I27" s="992"/>
      <c r="J27" s="992"/>
      <c r="K27" s="990"/>
      <c r="L27" s="991"/>
      <c r="M27" s="984"/>
      <c r="N27" s="985"/>
    </row>
    <row r="28" spans="1:15" ht="68.25" customHeight="1">
      <c r="A28" s="1"/>
      <c r="B28" s="540" t="s">
        <v>726</v>
      </c>
      <c r="C28" s="540"/>
      <c r="D28" s="992"/>
      <c r="E28" s="992"/>
      <c r="F28" s="990"/>
      <c r="G28" s="995"/>
      <c r="H28" s="992"/>
      <c r="I28" s="992"/>
      <c r="J28" s="992"/>
      <c r="K28" s="990"/>
      <c r="L28" s="991"/>
      <c r="M28" s="986"/>
      <c r="N28" s="986"/>
    </row>
    <row r="29" spans="1:15" ht="68.25" customHeight="1">
      <c r="A29" s="1"/>
      <c r="B29" s="540" t="s">
        <v>727</v>
      </c>
      <c r="C29" s="540"/>
      <c r="D29" s="992"/>
      <c r="E29" s="992"/>
      <c r="F29" s="990"/>
      <c r="G29" s="995"/>
      <c r="H29" s="992"/>
      <c r="I29" s="992"/>
      <c r="J29" s="992"/>
      <c r="K29" s="990"/>
      <c r="L29" s="991"/>
      <c r="M29" s="986"/>
      <c r="N29" s="986"/>
    </row>
    <row r="30" spans="1:15" ht="68.25" customHeight="1">
      <c r="A30" s="1"/>
      <c r="B30" s="540" t="s">
        <v>728</v>
      </c>
      <c r="C30" s="540"/>
      <c r="D30" s="992"/>
      <c r="E30" s="992"/>
      <c r="F30" s="990"/>
      <c r="G30" s="995"/>
      <c r="H30" s="992"/>
      <c r="I30" s="992"/>
      <c r="J30" s="992"/>
      <c r="K30" s="990"/>
      <c r="L30" s="991"/>
      <c r="M30" s="986"/>
      <c r="N30" s="986"/>
    </row>
    <row r="31" spans="1:15" ht="68.25" customHeight="1">
      <c r="A31" s="1"/>
      <c r="B31" s="540" t="s">
        <v>729</v>
      </c>
      <c r="C31" s="540"/>
      <c r="D31" s="992"/>
      <c r="E31" s="992"/>
      <c r="F31" s="990"/>
      <c r="G31" s="995"/>
      <c r="H31" s="992"/>
      <c r="I31" s="992"/>
      <c r="J31" s="992"/>
      <c r="K31" s="990"/>
      <c r="L31" s="991"/>
      <c r="M31" s="986"/>
      <c r="N31" s="986"/>
    </row>
    <row r="32" spans="1:15" ht="68.25" customHeight="1">
      <c r="A32" s="1"/>
      <c r="B32" s="993" t="s">
        <v>730</v>
      </c>
      <c r="C32" s="993"/>
      <c r="D32" s="992"/>
      <c r="E32" s="992"/>
      <c r="F32" s="992"/>
      <c r="G32" s="992"/>
      <c r="H32" s="992"/>
      <c r="I32" s="992"/>
      <c r="J32" s="992"/>
      <c r="K32" s="992"/>
      <c r="L32" s="992"/>
      <c r="M32" s="986"/>
      <c r="N32" s="986"/>
    </row>
    <row r="33" spans="1:15" ht="68.25" customHeight="1">
      <c r="A33" s="1"/>
      <c r="B33" s="552" t="s">
        <v>731</v>
      </c>
      <c r="C33" s="554"/>
      <c r="D33" s="992"/>
      <c r="E33" s="992"/>
      <c r="F33" s="992"/>
      <c r="G33" s="992"/>
      <c r="H33" s="992"/>
      <c r="I33" s="992"/>
      <c r="J33" s="992"/>
      <c r="K33" s="992"/>
      <c r="L33" s="992"/>
      <c r="M33" s="986"/>
      <c r="N33" s="986"/>
    </row>
    <row r="34" spans="1:15" ht="33" customHeight="1">
      <c r="A34" s="1"/>
      <c r="B34" s="989" t="s">
        <v>732</v>
      </c>
      <c r="C34" s="989"/>
      <c r="D34" s="528">
        <v>0</v>
      </c>
      <c r="E34" s="528"/>
      <c r="F34" s="528">
        <v>0</v>
      </c>
      <c r="G34" s="528"/>
      <c r="H34" s="528">
        <v>0</v>
      </c>
      <c r="I34" s="528"/>
      <c r="J34" s="528"/>
      <c r="K34" s="528">
        <v>0</v>
      </c>
      <c r="L34" s="528"/>
      <c r="M34" s="978"/>
      <c r="N34" s="979"/>
    </row>
    <row r="35" spans="1:15" ht="33.75" customHeight="1">
      <c r="A35" s="14"/>
      <c r="B35" s="673" t="s">
        <v>733</v>
      </c>
      <c r="C35" s="674"/>
      <c r="D35" s="674"/>
      <c r="E35" s="674"/>
      <c r="F35" s="674"/>
      <c r="G35" s="674"/>
      <c r="H35" s="674"/>
      <c r="I35" s="674"/>
      <c r="J35" s="674"/>
      <c r="K35" s="674"/>
      <c r="L35" s="675"/>
      <c r="M35" s="208" t="s">
        <v>234</v>
      </c>
      <c r="N35" s="208" t="s">
        <v>234</v>
      </c>
    </row>
    <row r="36" spans="1:15" ht="27.75" customHeight="1">
      <c r="B36" s="667" t="s">
        <v>734</v>
      </c>
      <c r="C36" s="668"/>
      <c r="D36" s="668"/>
      <c r="E36" s="668"/>
      <c r="F36" s="668"/>
      <c r="G36" s="668"/>
      <c r="H36" s="668"/>
      <c r="I36" s="668"/>
      <c r="J36" s="668"/>
      <c r="K36" s="668"/>
      <c r="L36" s="669"/>
      <c r="M36" s="443"/>
      <c r="N36" s="443"/>
    </row>
    <row r="37" spans="1:15" ht="25.5" customHeight="1">
      <c r="B37" s="24">
        <v>3</v>
      </c>
      <c r="C37" s="552" t="s">
        <v>735</v>
      </c>
      <c r="D37" s="553"/>
      <c r="E37" s="553"/>
      <c r="F37" s="553"/>
      <c r="G37" s="553"/>
      <c r="H37" s="554"/>
      <c r="I37" s="528"/>
      <c r="J37" s="528"/>
      <c r="K37" s="921">
        <f>IF(I37=TRUE,15,0)</f>
        <v>0</v>
      </c>
      <c r="L37" s="921"/>
      <c r="M37" s="118">
        <v>0</v>
      </c>
      <c r="N37" s="118">
        <v>0</v>
      </c>
      <c r="O37" s="1"/>
    </row>
    <row r="38" spans="1:15" ht="27" customHeight="1">
      <c r="B38" s="673" t="s">
        <v>736</v>
      </c>
      <c r="C38" s="674"/>
      <c r="D38" s="674"/>
      <c r="E38" s="674"/>
      <c r="F38" s="674"/>
      <c r="G38" s="674"/>
      <c r="H38" s="674"/>
      <c r="I38" s="674"/>
      <c r="J38" s="674"/>
      <c r="K38" s="674"/>
      <c r="L38" s="675"/>
      <c r="M38" s="440" t="s">
        <v>234</v>
      </c>
      <c r="N38" s="440" t="s">
        <v>234</v>
      </c>
    </row>
    <row r="39" spans="1:15" ht="60" customHeight="1">
      <c r="B39" s="667" t="s">
        <v>737</v>
      </c>
      <c r="C39" s="668"/>
      <c r="D39" s="668"/>
      <c r="E39" s="668"/>
      <c r="F39" s="668"/>
      <c r="G39" s="668"/>
      <c r="H39" s="668"/>
      <c r="I39" s="668"/>
      <c r="J39" s="668"/>
      <c r="K39" s="668"/>
      <c r="L39" s="669"/>
      <c r="M39" s="665"/>
      <c r="N39" s="665"/>
    </row>
    <row r="40" spans="1:15" ht="16.5" customHeight="1">
      <c r="B40" s="22"/>
      <c r="C40" s="22"/>
      <c r="D40" s="22"/>
      <c r="E40" s="22"/>
      <c r="F40" s="22"/>
      <c r="G40" s="22"/>
      <c r="H40" s="444"/>
      <c r="I40" s="444"/>
      <c r="J40" s="444"/>
      <c r="K40" s="444"/>
      <c r="L40" s="445"/>
      <c r="M40" s="429">
        <v>0</v>
      </c>
      <c r="N40" s="165">
        <f>SUM(N37,N24:N25,N19:N20,D41)</f>
        <v>0</v>
      </c>
      <c r="O40" s="180" t="s">
        <v>293</v>
      </c>
    </row>
    <row r="41" spans="1:15" ht="14.25" customHeight="1">
      <c r="B41" s="996" t="s">
        <v>681</v>
      </c>
      <c r="C41" s="996"/>
      <c r="D41" s="446">
        <v>0</v>
      </c>
      <c r="E41" s="447"/>
      <c r="H41" s="999" t="s">
        <v>738</v>
      </c>
      <c r="I41" s="999"/>
      <c r="J41" s="999"/>
      <c r="K41" s="997">
        <f>SUM(K37,K24,K25,K19:L20,D41)</f>
        <v>0</v>
      </c>
      <c r="L41" s="998"/>
    </row>
    <row r="42" spans="1:15" ht="15" customHeight="1">
      <c r="B42" s="447"/>
      <c r="C42" s="447"/>
      <c r="D42" s="447"/>
      <c r="E42" s="447"/>
      <c r="H42" s="216"/>
      <c r="I42" s="216"/>
      <c r="J42" s="216"/>
      <c r="K42" s="994" t="s">
        <v>739</v>
      </c>
      <c r="L42" s="994"/>
    </row>
    <row r="43" spans="1:15" ht="15.75" customHeight="1">
      <c r="B43" s="448" t="s">
        <v>740</v>
      </c>
      <c r="C43" s="1"/>
      <c r="H43" s="216"/>
      <c r="I43" s="216"/>
      <c r="J43" s="216"/>
      <c r="K43" s="676"/>
      <c r="L43" s="676"/>
    </row>
    <row r="44" spans="1:15" ht="20.25" customHeight="1">
      <c r="B44" s="3"/>
    </row>
    <row r="45" spans="1:15" ht="15" customHeight="1">
      <c r="B45" s="14"/>
      <c r="C45" s="14"/>
    </row>
    <row r="46" spans="1:15" ht="15" customHeight="1"/>
    <row r="47" spans="1:15" ht="15" customHeight="1"/>
    <row r="48" spans="1:15" ht="15" customHeight="1"/>
  </sheetData>
  <sheetProtection selectLockedCells="1"/>
  <mergeCells count="93">
    <mergeCell ref="D27:E27"/>
    <mergeCell ref="F27:G27"/>
    <mergeCell ref="H27:J27"/>
    <mergeCell ref="D32:E32"/>
    <mergeCell ref="F32:G32"/>
    <mergeCell ref="B15:L15"/>
    <mergeCell ref="K19:L19"/>
    <mergeCell ref="B26:C26"/>
    <mergeCell ref="D26:E26"/>
    <mergeCell ref="F26:G26"/>
    <mergeCell ref="H26:J26"/>
    <mergeCell ref="C20:H20"/>
    <mergeCell ref="K26:L26"/>
    <mergeCell ref="B11:L11"/>
    <mergeCell ref="B12:L13"/>
    <mergeCell ref="B14:L14"/>
    <mergeCell ref="K25:L25"/>
    <mergeCell ref="B17:L17"/>
    <mergeCell ref="B16:L16"/>
    <mergeCell ref="I20:J20"/>
    <mergeCell ref="K20:L20"/>
    <mergeCell ref="B21:L22"/>
    <mergeCell ref="B23:L23"/>
    <mergeCell ref="C24:H24"/>
    <mergeCell ref="I24:J24"/>
    <mergeCell ref="K24:L24"/>
    <mergeCell ref="B18:L18"/>
    <mergeCell ref="C19:H19"/>
    <mergeCell ref="I19:J19"/>
    <mergeCell ref="B36:L36"/>
    <mergeCell ref="C37:H37"/>
    <mergeCell ref="I37:J37"/>
    <mergeCell ref="K37:L37"/>
    <mergeCell ref="C25:H25"/>
    <mergeCell ref="I25:J25"/>
    <mergeCell ref="B28:C28"/>
    <mergeCell ref="D28:E28"/>
    <mergeCell ref="F28:G28"/>
    <mergeCell ref="H28:J28"/>
    <mergeCell ref="B29:C29"/>
    <mergeCell ref="D29:E29"/>
    <mergeCell ref="F29:G29"/>
    <mergeCell ref="H29:J29"/>
    <mergeCell ref="F33:G33"/>
    <mergeCell ref="H32:J32"/>
    <mergeCell ref="K42:L43"/>
    <mergeCell ref="B30:C30"/>
    <mergeCell ref="D30:E30"/>
    <mergeCell ref="F30:G30"/>
    <mergeCell ref="H30:J30"/>
    <mergeCell ref="F31:G31"/>
    <mergeCell ref="H31:J31"/>
    <mergeCell ref="B41:C41"/>
    <mergeCell ref="K41:L41"/>
    <mergeCell ref="H41:J41"/>
    <mergeCell ref="B39:L39"/>
    <mergeCell ref="B33:C33"/>
    <mergeCell ref="D33:E33"/>
    <mergeCell ref="B38:L38"/>
    <mergeCell ref="H33:J33"/>
    <mergeCell ref="B35:L35"/>
    <mergeCell ref="B34:C34"/>
    <mergeCell ref="K27:L27"/>
    <mergeCell ref="K28:L28"/>
    <mergeCell ref="K29:L29"/>
    <mergeCell ref="K30:L30"/>
    <mergeCell ref="K31:L31"/>
    <mergeCell ref="K32:L32"/>
    <mergeCell ref="D34:E34"/>
    <mergeCell ref="F34:G34"/>
    <mergeCell ref="H34:J34"/>
    <mergeCell ref="K34:L34"/>
    <mergeCell ref="B31:C31"/>
    <mergeCell ref="D31:E31"/>
    <mergeCell ref="B32:C32"/>
    <mergeCell ref="K33:L33"/>
    <mergeCell ref="B27:C27"/>
    <mergeCell ref="M26:N26"/>
    <mergeCell ref="M21:M22"/>
    <mergeCell ref="N21:N22"/>
    <mergeCell ref="M15:N15"/>
    <mergeCell ref="M39:N39"/>
    <mergeCell ref="M27:N27"/>
    <mergeCell ref="M28:N28"/>
    <mergeCell ref="M29:N29"/>
    <mergeCell ref="M30:N30"/>
    <mergeCell ref="M31:N31"/>
    <mergeCell ref="M32:N32"/>
    <mergeCell ref="M33:N33"/>
    <mergeCell ref="M16:O16"/>
    <mergeCell ref="O17:O18"/>
    <mergeCell ref="O21:O22"/>
    <mergeCell ref="M34:N34"/>
  </mergeCells>
  <dataValidations count="1">
    <dataValidation type="list" allowBlank="1" showInputMessage="1" showErrorMessage="1" sqref="I19:J20 I24:J25 I37:J37" xr:uid="{71A56A10-CF55-4C9C-BB87-CE5653CFE9E7}">
      <formula1>"TRUE,FALSE"</formula1>
    </dataValidation>
  </dataValidations>
  <printOptions horizontalCentered="1" verticalCentered="1"/>
  <pageMargins left="0.45" right="0.45" top="0.5" bottom="0.5" header="0.3" footer="0.3"/>
  <pageSetup scale="57" orientation="portrait" r:id="rId1"/>
  <headerFooter>
    <oddFooter>&amp;L&amp;A</oddFooter>
  </headerFooter>
  <drawing r:id="rId2"/>
  <legacyDrawingHF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2D928-94C6-4094-AC84-338EA46EA352}">
  <sheetPr>
    <tabColor theme="7"/>
    <pageSetUpPr fitToPage="1"/>
  </sheetPr>
  <dimension ref="B3:F59"/>
  <sheetViews>
    <sheetView showGridLines="0" zoomScale="80" zoomScaleNormal="80" workbookViewId="0"/>
  </sheetViews>
  <sheetFormatPr defaultColWidth="56" defaultRowHeight="18.5"/>
  <cols>
    <col min="1" max="1" width="4.1796875" style="449" customWidth="1"/>
    <col min="2" max="2" width="10.26953125" style="449" customWidth="1"/>
    <col min="3" max="3" width="72" style="461" customWidth="1"/>
    <col min="4" max="4" width="10.54296875" style="449" customWidth="1"/>
    <col min="5" max="5" width="73.90625" style="449" customWidth="1"/>
    <col min="6" max="6" width="35.81640625" style="449" customWidth="1"/>
    <col min="7" max="16384" width="56" style="449"/>
  </cols>
  <sheetData>
    <row r="3" spans="2:6">
      <c r="B3" s="464"/>
      <c r="C3" s="422"/>
    </row>
    <row r="4" spans="2:6">
      <c r="B4" s="464"/>
      <c r="C4" s="422"/>
    </row>
    <row r="6" spans="2:6" ht="33.75" customHeight="1">
      <c r="B6" s="1023" t="s">
        <v>0</v>
      </c>
      <c r="C6" s="1023"/>
      <c r="D6" s="1023"/>
      <c r="E6" s="1023"/>
      <c r="F6" s="1023"/>
    </row>
    <row r="7" spans="2:6" ht="34.5" customHeight="1">
      <c r="B7" s="670">
        <f>'Applicant-4 (Pre-App Pg 1)'!D12</f>
        <v>0</v>
      </c>
      <c r="C7" s="670"/>
      <c r="D7" s="670"/>
      <c r="E7" s="670"/>
      <c r="F7" s="670"/>
    </row>
    <row r="8" spans="2:6" ht="46.5" customHeight="1">
      <c r="B8" s="1026" t="s">
        <v>741</v>
      </c>
      <c r="C8" s="1026"/>
      <c r="D8" s="1026"/>
      <c r="E8" s="1024" t="s">
        <v>742</v>
      </c>
      <c r="F8" s="1025"/>
    </row>
    <row r="9" spans="2:6" ht="19.149999999999999" customHeight="1">
      <c r="B9" s="450" t="s">
        <v>743</v>
      </c>
      <c r="C9" s="624" t="s">
        <v>744</v>
      </c>
      <c r="D9" s="625"/>
      <c r="E9" s="626"/>
      <c r="F9" s="462" t="s">
        <v>745</v>
      </c>
    </row>
    <row r="10" spans="2:6" ht="19.149999999999999" customHeight="1">
      <c r="B10" s="450" t="s">
        <v>746</v>
      </c>
      <c r="C10" s="624" t="s">
        <v>747</v>
      </c>
      <c r="D10" s="625"/>
      <c r="E10" s="626"/>
      <c r="F10" s="463" t="s">
        <v>748</v>
      </c>
    </row>
    <row r="11" spans="2:6" ht="18.75" customHeight="1">
      <c r="B11" s="450" t="s">
        <v>749</v>
      </c>
      <c r="C11" s="624" t="s">
        <v>750</v>
      </c>
      <c r="D11" s="625"/>
      <c r="E11" s="626"/>
      <c r="F11" s="462" t="s">
        <v>745</v>
      </c>
    </row>
    <row r="12" spans="2:6" ht="22.15" customHeight="1">
      <c r="B12" s="667" t="s">
        <v>751</v>
      </c>
      <c r="C12" s="668"/>
      <c r="D12" s="668"/>
      <c r="E12" s="668"/>
      <c r="F12" s="669"/>
    </row>
    <row r="13" spans="2:6" ht="22.15" customHeight="1">
      <c r="B13" s="451">
        <v>1.44</v>
      </c>
      <c r="C13" s="1017" t="s">
        <v>752</v>
      </c>
      <c r="D13" s="1018"/>
      <c r="E13" s="1019"/>
      <c r="F13" s="52" t="s">
        <v>745</v>
      </c>
    </row>
    <row r="14" spans="2:6" ht="19.899999999999999" customHeight="1">
      <c r="B14" s="451">
        <v>2</v>
      </c>
      <c r="C14" s="1017" t="s">
        <v>753</v>
      </c>
      <c r="D14" s="1018"/>
      <c r="E14" s="1019"/>
      <c r="F14" s="52" t="s">
        <v>745</v>
      </c>
    </row>
    <row r="15" spans="2:6" s="452" customFormat="1" ht="19.899999999999999" customHeight="1">
      <c r="B15" s="453">
        <v>2.0699999999999998</v>
      </c>
      <c r="C15" s="199" t="s">
        <v>754</v>
      </c>
      <c r="D15" s="200"/>
      <c r="E15" s="200"/>
      <c r="F15" s="52" t="s">
        <v>745</v>
      </c>
    </row>
    <row r="16" spans="2:6" s="454" customFormat="1" ht="19.899999999999999" customHeight="1">
      <c r="B16" s="453">
        <v>2.08</v>
      </c>
      <c r="C16" s="552" t="s">
        <v>755</v>
      </c>
      <c r="D16" s="553"/>
      <c r="E16" s="554"/>
      <c r="F16" s="52" t="s">
        <v>745</v>
      </c>
    </row>
    <row r="17" spans="2:6" s="454" customFormat="1" ht="19.899999999999999" customHeight="1">
      <c r="B17" s="453">
        <v>2.09</v>
      </c>
      <c r="C17" s="1017" t="s">
        <v>756</v>
      </c>
      <c r="D17" s="1018"/>
      <c r="E17" s="1019"/>
      <c r="F17" s="52" t="s">
        <v>745</v>
      </c>
    </row>
    <row r="18" spans="2:6" s="454" customFormat="1" ht="19.899999999999999" customHeight="1">
      <c r="B18" s="453">
        <v>2.36</v>
      </c>
      <c r="C18" s="552" t="s">
        <v>757</v>
      </c>
      <c r="D18" s="553"/>
      <c r="E18" s="553"/>
      <c r="F18" s="52" t="s">
        <v>745</v>
      </c>
    </row>
    <row r="19" spans="2:6" s="454" customFormat="1" ht="19" customHeight="1">
      <c r="B19" s="453">
        <v>2.37</v>
      </c>
      <c r="C19" s="552" t="s">
        <v>758</v>
      </c>
      <c r="D19" s="553"/>
      <c r="E19" s="553"/>
      <c r="F19" s="52" t="s">
        <v>745</v>
      </c>
    </row>
    <row r="20" spans="2:6" s="454" customFormat="1" ht="19.899999999999999" customHeight="1">
      <c r="B20" s="453" t="s">
        <v>759</v>
      </c>
      <c r="C20" s="1017" t="s">
        <v>760</v>
      </c>
      <c r="D20" s="1018"/>
      <c r="E20" s="1019"/>
      <c r="F20" s="52" t="s">
        <v>745</v>
      </c>
    </row>
    <row r="21" spans="2:6" s="454" customFormat="1" ht="19.899999999999999" customHeight="1">
      <c r="B21" s="453">
        <v>2.38</v>
      </c>
      <c r="C21" s="624" t="s">
        <v>761</v>
      </c>
      <c r="D21" s="625"/>
      <c r="E21" s="626"/>
      <c r="F21" s="52" t="s">
        <v>745</v>
      </c>
    </row>
    <row r="22" spans="2:6" s="454" customFormat="1" ht="37.9" customHeight="1">
      <c r="B22" s="1020" t="s">
        <v>762</v>
      </c>
      <c r="C22" s="1021"/>
      <c r="D22" s="1021"/>
      <c r="E22" s="1021"/>
      <c r="F22" s="1022"/>
    </row>
    <row r="23" spans="2:6" ht="19.899999999999999" customHeight="1">
      <c r="B23" s="667" t="s">
        <v>763</v>
      </c>
      <c r="C23" s="668"/>
      <c r="D23" s="668"/>
      <c r="E23" s="668"/>
      <c r="F23" s="669"/>
    </row>
    <row r="24" spans="2:6" ht="19.899999999999999" customHeight="1">
      <c r="B24" s="450">
        <v>3</v>
      </c>
      <c r="C24" s="1014" t="s">
        <v>764</v>
      </c>
      <c r="D24" s="1015"/>
      <c r="E24" s="1016"/>
      <c r="F24" s="52" t="s">
        <v>375</v>
      </c>
    </row>
    <row r="25" spans="2:6" ht="19.899999999999999" customHeight="1">
      <c r="B25" s="450">
        <v>3.01</v>
      </c>
      <c r="C25" s="1014" t="s">
        <v>765</v>
      </c>
      <c r="D25" s="1015"/>
      <c r="E25" s="1016"/>
      <c r="F25" s="52" t="s">
        <v>745</v>
      </c>
    </row>
    <row r="26" spans="2:6" ht="19.899999999999999" customHeight="1">
      <c r="B26" s="450" t="s">
        <v>766</v>
      </c>
      <c r="C26" s="1014" t="s">
        <v>767</v>
      </c>
      <c r="D26" s="1015"/>
      <c r="E26" s="1016"/>
      <c r="F26" s="52" t="s">
        <v>745</v>
      </c>
    </row>
    <row r="27" spans="2:6" ht="19.899999999999999" customHeight="1">
      <c r="B27" s="460">
        <v>3.02</v>
      </c>
      <c r="C27" s="455" t="s">
        <v>768</v>
      </c>
      <c r="D27" s="456"/>
      <c r="E27" s="457"/>
      <c r="F27" s="52" t="s">
        <v>745</v>
      </c>
    </row>
    <row r="28" spans="2:6" ht="19.899999999999999" customHeight="1">
      <c r="B28" s="458">
        <v>3.03</v>
      </c>
      <c r="C28" s="1014" t="s">
        <v>769</v>
      </c>
      <c r="D28" s="1015"/>
      <c r="E28" s="1016"/>
      <c r="F28" s="52" t="s">
        <v>745</v>
      </c>
    </row>
    <row r="29" spans="2:6" s="452" customFormat="1" ht="19.899999999999999" customHeight="1">
      <c r="B29" s="458">
        <v>3.04</v>
      </c>
      <c r="C29" s="1027" t="s">
        <v>770</v>
      </c>
      <c r="D29" s="1028"/>
      <c r="E29" s="1029"/>
      <c r="F29" s="52" t="s">
        <v>745</v>
      </c>
    </row>
    <row r="30" spans="2:6" ht="19.899999999999999" customHeight="1">
      <c r="B30" s="450">
        <v>3.05</v>
      </c>
      <c r="C30" s="1014" t="s">
        <v>771</v>
      </c>
      <c r="D30" s="1015"/>
      <c r="E30" s="1016"/>
      <c r="F30" s="52" t="s">
        <v>745</v>
      </c>
    </row>
    <row r="31" spans="2:6" ht="19.899999999999999" customHeight="1">
      <c r="B31" s="459">
        <v>3.06</v>
      </c>
      <c r="C31" s="1014" t="s">
        <v>772</v>
      </c>
      <c r="D31" s="1015"/>
      <c r="E31" s="1016"/>
      <c r="F31" s="52" t="s">
        <v>745</v>
      </c>
    </row>
    <row r="32" spans="2:6" ht="18" customHeight="1">
      <c r="B32" s="450">
        <v>3.07</v>
      </c>
      <c r="C32" s="624" t="s">
        <v>773</v>
      </c>
      <c r="D32" s="625"/>
      <c r="E32" s="626"/>
      <c r="F32" s="52" t="s">
        <v>745</v>
      </c>
    </row>
    <row r="33" spans="2:6" ht="19.899999999999999" customHeight="1">
      <c r="B33" s="459">
        <v>3.08</v>
      </c>
      <c r="C33" s="1014" t="s">
        <v>774</v>
      </c>
      <c r="D33" s="1015"/>
      <c r="E33" s="1016"/>
      <c r="F33" s="52" t="s">
        <v>745</v>
      </c>
    </row>
    <row r="34" spans="2:6" ht="19.899999999999999" customHeight="1">
      <c r="B34" s="459">
        <v>3.15</v>
      </c>
      <c r="C34" s="1014" t="s">
        <v>775</v>
      </c>
      <c r="D34" s="1015"/>
      <c r="E34" s="1016"/>
      <c r="F34" s="52" t="s">
        <v>745</v>
      </c>
    </row>
    <row r="35" spans="2:6" ht="19.899999999999999" customHeight="1">
      <c r="B35" s="459">
        <v>3.18</v>
      </c>
      <c r="C35" s="455" t="s">
        <v>776</v>
      </c>
      <c r="D35" s="456"/>
      <c r="E35" s="457"/>
      <c r="F35" s="52" t="s">
        <v>745</v>
      </c>
    </row>
    <row r="36" spans="2:6" ht="19.899999999999999" customHeight="1">
      <c r="B36" s="459" t="s">
        <v>777</v>
      </c>
      <c r="C36" s="455" t="s">
        <v>778</v>
      </c>
      <c r="D36" s="456"/>
      <c r="E36" s="457"/>
      <c r="F36" s="52" t="s">
        <v>745</v>
      </c>
    </row>
    <row r="37" spans="2:6" ht="19.899999999999999" customHeight="1">
      <c r="B37" s="459">
        <v>3.19</v>
      </c>
      <c r="C37" s="455" t="s">
        <v>779</v>
      </c>
      <c r="D37" s="456"/>
      <c r="E37" s="457"/>
      <c r="F37" s="52" t="s">
        <v>745</v>
      </c>
    </row>
    <row r="38" spans="2:6" ht="19.899999999999999" customHeight="1">
      <c r="B38" s="459">
        <v>3.21</v>
      </c>
      <c r="C38" s="624" t="s">
        <v>780</v>
      </c>
      <c r="D38" s="625"/>
      <c r="E38" s="626"/>
      <c r="F38" s="52" t="s">
        <v>745</v>
      </c>
    </row>
    <row r="39" spans="2:6" ht="19.899999999999999" customHeight="1">
      <c r="B39" s="459" t="s">
        <v>781</v>
      </c>
      <c r="C39" s="467" t="s">
        <v>782</v>
      </c>
      <c r="D39" s="456"/>
      <c r="E39" s="457"/>
      <c r="F39" s="52" t="s">
        <v>745</v>
      </c>
    </row>
    <row r="40" spans="2:6" ht="19.899999999999999" customHeight="1">
      <c r="B40" s="450">
        <v>3.22</v>
      </c>
      <c r="C40" s="1014" t="s">
        <v>783</v>
      </c>
      <c r="D40" s="1015"/>
      <c r="E40" s="1016"/>
      <c r="F40" s="52" t="s">
        <v>745</v>
      </c>
    </row>
    <row r="41" spans="2:6">
      <c r="B41" s="459">
        <v>3.23</v>
      </c>
      <c r="C41" s="1014" t="s">
        <v>784</v>
      </c>
      <c r="D41" s="1015"/>
      <c r="E41" s="1016"/>
      <c r="F41" s="52" t="s">
        <v>745</v>
      </c>
    </row>
    <row r="42" spans="2:6" ht="19.899999999999999" customHeight="1">
      <c r="B42" s="450">
        <v>4.01</v>
      </c>
      <c r="C42" s="624" t="s">
        <v>785</v>
      </c>
      <c r="D42" s="625"/>
      <c r="E42" s="626"/>
      <c r="F42" s="52" t="s">
        <v>745</v>
      </c>
    </row>
    <row r="43" spans="2:6" ht="19.899999999999999" customHeight="1">
      <c r="B43" s="458" t="s">
        <v>786</v>
      </c>
      <c r="C43" s="624" t="s">
        <v>787</v>
      </c>
      <c r="D43" s="625"/>
      <c r="E43" s="626"/>
      <c r="F43" s="52" t="s">
        <v>745</v>
      </c>
    </row>
    <row r="44" spans="2:6" ht="19.149999999999999" customHeight="1">
      <c r="B44" s="460" t="s">
        <v>788</v>
      </c>
      <c r="C44" s="624" t="s">
        <v>789</v>
      </c>
      <c r="D44" s="625"/>
      <c r="E44" s="626"/>
      <c r="F44" s="52" t="s">
        <v>745</v>
      </c>
    </row>
    <row r="45" spans="2:6" ht="19.899999999999999" customHeight="1">
      <c r="B45" s="459">
        <v>4.0599999999999996</v>
      </c>
      <c r="C45" s="624" t="s">
        <v>790</v>
      </c>
      <c r="D45" s="625"/>
      <c r="E45" s="626"/>
      <c r="F45" s="52" t="s">
        <v>745</v>
      </c>
    </row>
    <row r="46" spans="2:6" ht="19.899999999999999" customHeight="1">
      <c r="B46" s="459">
        <v>4.09</v>
      </c>
      <c r="C46" s="1014" t="s">
        <v>791</v>
      </c>
      <c r="D46" s="1015"/>
      <c r="E46" s="1016"/>
      <c r="F46" s="52" t="s">
        <v>745</v>
      </c>
    </row>
    <row r="47" spans="2:6" ht="19.899999999999999" customHeight="1">
      <c r="B47" s="459">
        <v>4.13</v>
      </c>
      <c r="C47" s="624" t="s">
        <v>792</v>
      </c>
      <c r="D47" s="625"/>
      <c r="E47" s="626"/>
      <c r="F47" s="52" t="s">
        <v>745</v>
      </c>
    </row>
    <row r="48" spans="2:6" ht="19.899999999999999" customHeight="1">
      <c r="B48" s="459">
        <v>4.1399999999999997</v>
      </c>
      <c r="C48" s="624" t="s">
        <v>793</v>
      </c>
      <c r="D48" s="625"/>
      <c r="E48" s="626"/>
      <c r="F48" s="52" t="s">
        <v>745</v>
      </c>
    </row>
    <row r="49" spans="2:6" ht="19.899999999999999" customHeight="1">
      <c r="B49" s="459">
        <v>4.2</v>
      </c>
      <c r="C49" s="624" t="s">
        <v>794</v>
      </c>
      <c r="D49" s="625"/>
      <c r="E49" s="626"/>
      <c r="F49" s="52" t="s">
        <v>745</v>
      </c>
    </row>
    <row r="50" spans="2:6" ht="38.5" customHeight="1">
      <c r="B50" s="1011" t="s">
        <v>795</v>
      </c>
      <c r="C50" s="1012"/>
      <c r="D50" s="1012"/>
      <c r="E50" s="1012"/>
      <c r="F50" s="1013"/>
    </row>
    <row r="51" spans="2:6" ht="19.899999999999999" customHeight="1">
      <c r="B51" s="459">
        <v>5.01</v>
      </c>
      <c r="C51" s="1031" t="s">
        <v>796</v>
      </c>
      <c r="D51" s="1032"/>
      <c r="E51" s="1033"/>
      <c r="F51" s="52" t="s">
        <v>745</v>
      </c>
    </row>
    <row r="52" spans="2:6" ht="19.899999999999999" customHeight="1">
      <c r="B52" s="459">
        <v>5.05</v>
      </c>
      <c r="C52" s="1030" t="s">
        <v>797</v>
      </c>
      <c r="D52" s="1030"/>
      <c r="E52" s="1030"/>
      <c r="F52" s="52" t="s">
        <v>745</v>
      </c>
    </row>
    <row r="53" spans="2:6" ht="19.899999999999999" customHeight="1">
      <c r="B53" s="459">
        <v>5.0599999999999996</v>
      </c>
      <c r="C53" s="1014" t="s">
        <v>798</v>
      </c>
      <c r="D53" s="1015"/>
      <c r="E53" s="1016"/>
      <c r="F53" s="52" t="s">
        <v>745</v>
      </c>
    </row>
    <row r="54" spans="2:6" ht="19.899999999999999" customHeight="1">
      <c r="B54" s="460">
        <v>5.0999999999999996</v>
      </c>
      <c r="C54" s="455" t="s">
        <v>799</v>
      </c>
      <c r="D54" s="456"/>
      <c r="E54" s="457"/>
      <c r="F54" s="52" t="s">
        <v>745</v>
      </c>
    </row>
    <row r="55" spans="2:6" ht="19.899999999999999" customHeight="1">
      <c r="B55" s="458">
        <v>5.12</v>
      </c>
      <c r="C55" s="455" t="s">
        <v>800</v>
      </c>
      <c r="D55" s="456"/>
      <c r="E55" s="457"/>
      <c r="F55" s="52" t="s">
        <v>745</v>
      </c>
    </row>
    <row r="56" spans="2:6" ht="19.899999999999999" customHeight="1">
      <c r="B56" s="458">
        <v>5.13</v>
      </c>
      <c r="C56" s="455" t="s">
        <v>801</v>
      </c>
      <c r="D56" s="456"/>
      <c r="E56" s="457"/>
      <c r="F56" s="52" t="s">
        <v>745</v>
      </c>
    </row>
    <row r="57" spans="2:6" ht="19.899999999999999" customHeight="1">
      <c r="B57" s="459">
        <v>5.14</v>
      </c>
      <c r="C57" s="624" t="s">
        <v>802</v>
      </c>
      <c r="D57" s="625"/>
      <c r="E57" s="626"/>
      <c r="F57" s="52" t="s">
        <v>745</v>
      </c>
    </row>
    <row r="58" spans="2:6" ht="19.899999999999999" customHeight="1">
      <c r="B58" s="460">
        <v>5.2</v>
      </c>
      <c r="C58" s="1008" t="s">
        <v>803</v>
      </c>
      <c r="D58" s="1009"/>
      <c r="E58" s="1010"/>
      <c r="F58" s="52" t="s">
        <v>745</v>
      </c>
    </row>
    <row r="59" spans="2:6" ht="19.899999999999999" customHeight="1">
      <c r="B59" s="459">
        <v>5.21</v>
      </c>
      <c r="C59" s="624" t="s">
        <v>804</v>
      </c>
      <c r="D59" s="625"/>
      <c r="E59" s="626"/>
      <c r="F59" s="52" t="s">
        <v>745</v>
      </c>
    </row>
  </sheetData>
  <sheetProtection selectLockedCells="1"/>
  <mergeCells count="46">
    <mergeCell ref="C33:E33"/>
    <mergeCell ref="C30:E30"/>
    <mergeCell ref="C29:E29"/>
    <mergeCell ref="C26:E26"/>
    <mergeCell ref="C57:E57"/>
    <mergeCell ref="C49:E49"/>
    <mergeCell ref="C52:E52"/>
    <mergeCell ref="C32:E32"/>
    <mergeCell ref="C38:E38"/>
    <mergeCell ref="C34:E34"/>
    <mergeCell ref="C46:E46"/>
    <mergeCell ref="C51:E51"/>
    <mergeCell ref="C41:E41"/>
    <mergeCell ref="C48:E48"/>
    <mergeCell ref="C53:E53"/>
    <mergeCell ref="C42:E42"/>
    <mergeCell ref="B22:F22"/>
    <mergeCell ref="C16:E16"/>
    <mergeCell ref="B6:F6"/>
    <mergeCell ref="C9:E9"/>
    <mergeCell ref="C11:E11"/>
    <mergeCell ref="C10:E10"/>
    <mergeCell ref="E8:F8"/>
    <mergeCell ref="B8:D8"/>
    <mergeCell ref="B7:F7"/>
    <mergeCell ref="C43:E43"/>
    <mergeCell ref="C47:E47"/>
    <mergeCell ref="C40:E40"/>
    <mergeCell ref="B12:F12"/>
    <mergeCell ref="B23:F23"/>
    <mergeCell ref="C31:E31"/>
    <mergeCell ref="C17:E17"/>
    <mergeCell ref="C14:E14"/>
    <mergeCell ref="C24:E24"/>
    <mergeCell ref="C25:E25"/>
    <mergeCell ref="C18:E18"/>
    <mergeCell ref="C19:E19"/>
    <mergeCell ref="C20:E20"/>
    <mergeCell ref="C21:E21"/>
    <mergeCell ref="C28:E28"/>
    <mergeCell ref="C13:E13"/>
    <mergeCell ref="C58:E58"/>
    <mergeCell ref="C59:E59"/>
    <mergeCell ref="C44:E44"/>
    <mergeCell ref="B50:F50"/>
    <mergeCell ref="C45:E45"/>
  </mergeCells>
  <dataValidations count="3">
    <dataValidation type="list" allowBlank="1" showInputMessage="1" showErrorMessage="1" sqref="F9:F11" xr:uid="{ED06FC17-21B5-4A1A-A7D5-010885132294}">
      <formula1>"Choose One, UPDATED &amp; INCLUDED"</formula1>
    </dataValidation>
    <dataValidation type="list" allowBlank="1" showInputMessage="1" showErrorMessage="1" sqref="F13:F21" xr:uid="{6CAE22B7-D4F7-423E-BCFD-88AB98650D39}">
      <formula1>"Choose One, INCLUDED, NOT INCLUDED - See Statement"</formula1>
    </dataValidation>
    <dataValidation type="list" allowBlank="1" showInputMessage="1" showErrorMessage="1" sqref="F24:F49 F58:F59 F51:F57" xr:uid="{836441E7-F6F0-415E-9E32-3D88551ADBCD}">
      <formula1>"Choose One, INCLUDED, DELAYED-See Statement, N/A"</formula1>
    </dataValidation>
  </dataValidations>
  <printOptions horizontalCentered="1" verticalCentered="1"/>
  <pageMargins left="0.2" right="0.2" top="0.25" bottom="0.25" header="0.3" footer="0.3"/>
  <pageSetup scale="50" orientation="portrait" r:id="rId1"/>
  <headerFooter>
    <oddFooter>&amp;L&amp;A</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6:N49"/>
  <sheetViews>
    <sheetView showGridLines="0" zoomScaleNormal="100" workbookViewId="0"/>
  </sheetViews>
  <sheetFormatPr defaultColWidth="10.7265625" defaultRowHeight="13"/>
  <cols>
    <col min="1" max="1" width="1.81640625" style="2" customWidth="1"/>
    <col min="2" max="2" width="6.7265625" style="2" customWidth="1"/>
    <col min="3" max="3" width="37.26953125" style="2" customWidth="1"/>
    <col min="4" max="4" width="6.7265625" style="2" customWidth="1"/>
    <col min="5" max="5" width="18.54296875" style="2" customWidth="1"/>
    <col min="6" max="7" width="6.7265625" style="2" customWidth="1"/>
    <col min="8" max="8" width="16.7265625" style="2" customWidth="1"/>
    <col min="9" max="9" width="3.7265625" style="2" customWidth="1"/>
    <col min="10" max="10" width="8.7265625" style="2" customWidth="1"/>
    <col min="11" max="11" width="13.54296875" style="2" customWidth="1"/>
    <col min="12" max="12" width="3.81640625" style="2" customWidth="1"/>
    <col min="13" max="13" width="5.7265625" style="2" customWidth="1"/>
    <col min="14" max="14" width="10.7265625" style="2" hidden="1" customWidth="1"/>
    <col min="15" max="15" width="5.7265625" style="2" customWidth="1"/>
    <col min="16" max="16384" width="10.7265625" style="2"/>
  </cols>
  <sheetData>
    <row r="6" spans="1:11" hidden="1"/>
    <row r="7" spans="1:11" hidden="1"/>
    <row r="8" spans="1:11">
      <c r="B8" s="556" t="s">
        <v>53</v>
      </c>
      <c r="C8" s="556"/>
      <c r="D8" s="556"/>
      <c r="E8" s="556"/>
      <c r="F8" s="556"/>
      <c r="G8" s="556"/>
      <c r="H8" s="556"/>
      <c r="I8" s="556"/>
      <c r="J8" s="556"/>
      <c r="K8" s="556"/>
    </row>
    <row r="9" spans="1:11" ht="34.5" customHeight="1">
      <c r="B9" s="556"/>
      <c r="C9" s="556"/>
      <c r="D9" s="556"/>
      <c r="E9" s="556"/>
      <c r="F9" s="556"/>
      <c r="G9" s="556"/>
      <c r="H9" s="556"/>
      <c r="I9" s="556"/>
      <c r="J9" s="556"/>
      <c r="K9" s="556"/>
    </row>
    <row r="10" spans="1:11" ht="40.9" customHeight="1">
      <c r="A10" s="4"/>
      <c r="B10" s="496" t="s">
        <v>54</v>
      </c>
      <c r="C10" s="496"/>
      <c r="D10" s="496"/>
      <c r="E10" s="496"/>
      <c r="F10" s="496"/>
      <c r="G10" s="496"/>
      <c r="H10" s="496"/>
      <c r="I10" s="496"/>
      <c r="J10" s="496"/>
      <c r="K10" s="496"/>
    </row>
    <row r="11" spans="1:11" ht="26.25" customHeight="1">
      <c r="B11" s="559" t="s">
        <v>55</v>
      </c>
      <c r="C11" s="559"/>
      <c r="D11" s="559"/>
      <c r="E11" s="559"/>
      <c r="F11" s="559"/>
      <c r="G11" s="559"/>
      <c r="H11" s="559"/>
      <c r="I11" s="559"/>
      <c r="J11" s="559"/>
      <c r="K11" s="559"/>
    </row>
    <row r="12" spans="1:11" ht="21.65" customHeight="1">
      <c r="A12" s="14"/>
      <c r="B12" s="540" t="s">
        <v>56</v>
      </c>
      <c r="C12" s="540"/>
      <c r="D12" s="560"/>
      <c r="E12" s="560"/>
      <c r="F12" s="560"/>
      <c r="G12" s="560"/>
      <c r="H12" s="560"/>
      <c r="I12" s="560"/>
      <c r="J12" s="560"/>
      <c r="K12" s="560"/>
    </row>
    <row r="13" spans="1:11" ht="21.65" customHeight="1">
      <c r="A13" s="14"/>
      <c r="B13" s="540" t="s">
        <v>57</v>
      </c>
      <c r="C13" s="540"/>
      <c r="D13" s="560"/>
      <c r="E13" s="560"/>
      <c r="F13" s="560"/>
      <c r="G13" s="560"/>
      <c r="H13" s="560"/>
      <c r="I13" s="560"/>
      <c r="J13" s="560"/>
      <c r="K13" s="560"/>
    </row>
    <row r="14" spans="1:11" ht="21.65" customHeight="1">
      <c r="A14" s="14"/>
      <c r="B14" s="540" t="s">
        <v>58</v>
      </c>
      <c r="C14" s="540"/>
      <c r="D14" s="560"/>
      <c r="E14" s="560"/>
      <c r="F14" s="560"/>
      <c r="G14" s="560"/>
      <c r="H14" s="560"/>
      <c r="I14" s="560"/>
      <c r="J14" s="560"/>
      <c r="K14" s="560"/>
    </row>
    <row r="15" spans="1:11" ht="21.65" customHeight="1">
      <c r="A15" s="14"/>
      <c r="B15" s="540" t="s">
        <v>59</v>
      </c>
      <c r="C15" s="540"/>
      <c r="D15" s="560"/>
      <c r="E15" s="560"/>
      <c r="F15" s="560"/>
      <c r="G15" s="560"/>
      <c r="H15" s="560"/>
      <c r="I15" s="560"/>
      <c r="J15" s="560"/>
      <c r="K15" s="560"/>
    </row>
    <row r="16" spans="1:11" ht="21.65" customHeight="1">
      <c r="A16" s="14"/>
      <c r="B16" s="558" t="s">
        <v>60</v>
      </c>
      <c r="C16" s="558"/>
      <c r="D16" s="560"/>
      <c r="E16" s="560"/>
      <c r="F16" s="560"/>
      <c r="G16" s="560"/>
      <c r="H16" s="560"/>
      <c r="I16" s="560"/>
      <c r="J16" s="560"/>
      <c r="K16" s="560"/>
    </row>
    <row r="17" spans="1:14" ht="21.65" customHeight="1">
      <c r="A17" s="14"/>
      <c r="B17" s="558" t="s">
        <v>61</v>
      </c>
      <c r="C17" s="558"/>
      <c r="D17" s="560"/>
      <c r="E17" s="560"/>
      <c r="F17" s="560"/>
      <c r="G17" s="560"/>
      <c r="H17" s="560"/>
      <c r="I17" s="560"/>
      <c r="J17" s="560"/>
      <c r="K17" s="560"/>
    </row>
    <row r="18" spans="1:14" ht="21.65" customHeight="1">
      <c r="A18" s="14"/>
      <c r="B18" s="557" t="s">
        <v>62</v>
      </c>
      <c r="C18" s="557"/>
      <c r="D18" s="527"/>
      <c r="E18" s="527"/>
      <c r="F18" s="527"/>
      <c r="G18" s="527"/>
      <c r="H18" s="527"/>
      <c r="I18" s="527"/>
      <c r="J18" s="527"/>
      <c r="K18" s="527"/>
    </row>
    <row r="19" spans="1:14" ht="25.9" customHeight="1">
      <c r="A19" s="14"/>
      <c r="B19" s="549" t="s">
        <v>63</v>
      </c>
      <c r="C19" s="550"/>
      <c r="D19" s="550"/>
      <c r="E19" s="550"/>
      <c r="F19" s="550"/>
      <c r="G19" s="550"/>
      <c r="H19" s="550"/>
      <c r="I19" s="550"/>
      <c r="J19" s="550"/>
      <c r="K19" s="551"/>
    </row>
    <row r="20" spans="1:14" ht="21.65" customHeight="1">
      <c r="A20" s="14"/>
      <c r="B20" s="555" t="s">
        <v>64</v>
      </c>
      <c r="C20" s="555"/>
      <c r="D20" s="544" t="s">
        <v>65</v>
      </c>
      <c r="E20" s="545"/>
      <c r="F20" s="545"/>
      <c r="G20" s="545"/>
      <c r="H20" s="546" t="s">
        <v>66</v>
      </c>
      <c r="I20" s="547"/>
      <c r="J20" s="547"/>
      <c r="K20" s="548"/>
    </row>
    <row r="21" spans="1:14" ht="57" customHeight="1">
      <c r="A21" s="14"/>
      <c r="B21" s="541" t="s">
        <v>67</v>
      </c>
      <c r="C21" s="542"/>
      <c r="D21" s="542"/>
      <c r="E21" s="542"/>
      <c r="F21" s="542"/>
      <c r="G21" s="542"/>
      <c r="H21" s="542"/>
      <c r="I21" s="542"/>
      <c r="J21" s="542"/>
      <c r="K21" s="543"/>
    </row>
    <row r="22" spans="1:14" ht="57" customHeight="1">
      <c r="A22" s="14"/>
      <c r="B22" s="530" t="s">
        <v>68</v>
      </c>
      <c r="C22" s="530"/>
      <c r="D22" s="530"/>
      <c r="E22" s="530"/>
      <c r="F22" s="530"/>
      <c r="G22" s="530"/>
      <c r="H22" s="530"/>
      <c r="I22" s="530"/>
      <c r="J22" s="530"/>
      <c r="K22" s="530"/>
    </row>
    <row r="23" spans="1:14" ht="19.5" customHeight="1">
      <c r="A23" s="14"/>
      <c r="B23" s="536" t="s">
        <v>69</v>
      </c>
      <c r="C23" s="536"/>
      <c r="D23" s="536"/>
      <c r="E23" s="536"/>
      <c r="F23" s="536"/>
      <c r="G23" s="536"/>
      <c r="H23" s="536"/>
      <c r="I23" s="536"/>
      <c r="J23" s="536"/>
      <c r="K23" s="536"/>
    </row>
    <row r="24" spans="1:14" ht="50.15" customHeight="1">
      <c r="A24" s="14"/>
      <c r="B24" s="13" t="s">
        <v>70</v>
      </c>
      <c r="C24" s="540" t="s">
        <v>71</v>
      </c>
      <c r="D24" s="540"/>
      <c r="E24" s="540"/>
      <c r="F24" s="540"/>
      <c r="G24" s="540"/>
      <c r="H24" s="540"/>
      <c r="I24" s="528"/>
      <c r="J24" s="528"/>
      <c r="K24" s="528"/>
    </row>
    <row r="25" spans="1:14" ht="53.5" customHeight="1">
      <c r="A25" s="14"/>
      <c r="B25" s="13" t="s">
        <v>72</v>
      </c>
      <c r="C25" s="540" t="s">
        <v>73</v>
      </c>
      <c r="D25" s="540"/>
      <c r="E25" s="540"/>
      <c r="F25" s="540"/>
      <c r="G25" s="540"/>
      <c r="H25" s="540"/>
      <c r="I25" s="528"/>
      <c r="J25" s="528"/>
      <c r="K25" s="528"/>
    </row>
    <row r="26" spans="1:14" ht="50.15" customHeight="1">
      <c r="A26" s="14"/>
      <c r="B26" s="13" t="s">
        <v>74</v>
      </c>
      <c r="C26" s="552" t="s">
        <v>75</v>
      </c>
      <c r="D26" s="553"/>
      <c r="E26" s="553"/>
      <c r="F26" s="553"/>
      <c r="G26" s="553"/>
      <c r="H26" s="554"/>
      <c r="I26" s="528"/>
      <c r="J26" s="528"/>
      <c r="K26" s="528"/>
    </row>
    <row r="27" spans="1:14" s="15" customFormat="1" ht="50.15" customHeight="1">
      <c r="B27" s="44" t="s">
        <v>76</v>
      </c>
      <c r="C27" s="537" t="s">
        <v>77</v>
      </c>
      <c r="D27" s="538"/>
      <c r="E27" s="538"/>
      <c r="F27" s="538"/>
      <c r="G27" s="538"/>
      <c r="H27" s="539"/>
      <c r="I27" s="532"/>
      <c r="J27" s="532"/>
      <c r="K27" s="532"/>
    </row>
    <row r="28" spans="1:14" s="15" customFormat="1" ht="50.15" customHeight="1">
      <c r="B28" s="13" t="s">
        <v>78</v>
      </c>
      <c r="C28" s="552" t="s">
        <v>79</v>
      </c>
      <c r="D28" s="553"/>
      <c r="E28" s="553"/>
      <c r="F28" s="553"/>
      <c r="G28" s="553"/>
      <c r="H28" s="554"/>
      <c r="I28" s="532"/>
      <c r="J28" s="532"/>
      <c r="K28" s="532"/>
    </row>
    <row r="29" spans="1:14" s="15" customFormat="1" ht="50.15" customHeight="1">
      <c r="B29" s="13" t="s">
        <v>80</v>
      </c>
      <c r="C29" s="552" t="s">
        <v>81</v>
      </c>
      <c r="D29" s="553"/>
      <c r="E29" s="553"/>
      <c r="F29" s="553"/>
      <c r="G29" s="553"/>
      <c r="H29" s="554"/>
      <c r="I29" s="532"/>
      <c r="J29" s="532"/>
      <c r="K29" s="532"/>
    </row>
    <row r="30" spans="1:14" ht="13.9" customHeight="1">
      <c r="B30" s="531"/>
      <c r="C30" s="531"/>
      <c r="D30" s="531"/>
      <c r="E30" s="531"/>
      <c r="F30" s="531"/>
      <c r="G30" s="531"/>
      <c r="H30" s="531"/>
      <c r="I30" s="531"/>
      <c r="J30" s="531"/>
      <c r="K30" s="531"/>
      <c r="N30" s="1"/>
    </row>
    <row r="31" spans="1:14" ht="14.25" customHeight="1">
      <c r="B31" s="533"/>
      <c r="C31" s="533"/>
      <c r="D31" s="533"/>
      <c r="E31" s="533"/>
      <c r="F31" s="533"/>
      <c r="G31" s="6"/>
      <c r="H31" s="534"/>
      <c r="I31" s="534"/>
      <c r="J31" s="534"/>
      <c r="K31" s="534"/>
    </row>
    <row r="32" spans="1:14" ht="15" customHeight="1">
      <c r="B32" s="533"/>
      <c r="C32" s="533"/>
      <c r="D32" s="533"/>
      <c r="E32" s="533"/>
      <c r="F32" s="533"/>
      <c r="G32" s="6"/>
      <c r="H32" s="534"/>
      <c r="I32" s="534"/>
      <c r="J32" s="534"/>
      <c r="K32" s="534"/>
      <c r="N32" s="1"/>
    </row>
    <row r="33" spans="2:14" ht="24" customHeight="1">
      <c r="B33" s="535" t="s">
        <v>82</v>
      </c>
      <c r="C33" s="535"/>
      <c r="D33" s="535"/>
      <c r="E33" s="535"/>
      <c r="F33" s="535"/>
      <c r="G33" s="535"/>
      <c r="H33" s="19" t="s">
        <v>83</v>
      </c>
      <c r="I33" s="19"/>
      <c r="J33" s="19"/>
      <c r="K33" s="8"/>
      <c r="N33" s="1"/>
    </row>
    <row r="34" spans="2:14" ht="36.65" customHeight="1">
      <c r="B34" s="529" t="s">
        <v>84</v>
      </c>
      <c r="C34" s="529"/>
      <c r="D34" s="529"/>
      <c r="E34" s="529"/>
      <c r="F34" s="529"/>
      <c r="G34" s="529"/>
      <c r="H34" s="529"/>
      <c r="I34" s="529"/>
      <c r="J34" s="529"/>
      <c r="K34" s="529"/>
      <c r="L34" s="37"/>
    </row>
    <row r="35" spans="2:14" ht="14.25" customHeight="1">
      <c r="B35" s="4"/>
      <c r="C35" s="4"/>
      <c r="D35" s="4"/>
      <c r="E35" s="4"/>
      <c r="F35" s="4"/>
      <c r="G35" s="4"/>
      <c r="H35" s="4"/>
      <c r="I35" s="4"/>
      <c r="J35" s="4"/>
      <c r="K35" s="12"/>
      <c r="N35" s="1"/>
    </row>
    <row r="36" spans="2:14" ht="14.25" customHeight="1">
      <c r="B36" s="4"/>
      <c r="C36" s="4"/>
      <c r="D36" s="4"/>
      <c r="E36" s="4"/>
      <c r="F36" s="4"/>
      <c r="G36" s="4"/>
      <c r="H36" s="4"/>
      <c r="I36" s="4"/>
      <c r="J36" s="4"/>
      <c r="K36" s="4"/>
    </row>
    <row r="37" spans="2:14" ht="15" customHeight="1">
      <c r="B37" s="4"/>
      <c r="C37" s="4"/>
      <c r="D37" s="4"/>
      <c r="E37" s="4"/>
      <c r="F37" s="4"/>
      <c r="G37" s="4"/>
      <c r="H37" s="4"/>
      <c r="I37" s="4"/>
      <c r="J37" s="4"/>
      <c r="K37" s="8"/>
    </row>
    <row r="38" spans="2:14" ht="15" customHeight="1">
      <c r="B38" s="4"/>
      <c r="C38" s="4"/>
      <c r="D38" s="4"/>
      <c r="E38" s="4"/>
      <c r="F38" s="4"/>
      <c r="G38" s="4"/>
      <c r="H38" s="4"/>
      <c r="I38" s="4"/>
      <c r="J38" s="4"/>
      <c r="K38" s="19"/>
      <c r="N38" s="1"/>
    </row>
    <row r="39" spans="2:14" ht="15" customHeight="1">
      <c r="B39" s="4"/>
      <c r="C39" s="4"/>
      <c r="D39" s="4"/>
      <c r="E39" s="4"/>
      <c r="F39" s="4"/>
      <c r="G39" s="4"/>
      <c r="H39" s="4"/>
      <c r="I39" s="4"/>
      <c r="J39" s="4"/>
      <c r="K39" s="12"/>
    </row>
    <row r="40" spans="2:14" ht="15" customHeight="1">
      <c r="B40" s="4"/>
      <c r="C40" s="4"/>
      <c r="D40" s="4"/>
      <c r="E40" s="4"/>
      <c r="F40" s="4"/>
      <c r="G40" s="4"/>
      <c r="H40" s="4"/>
      <c r="I40" s="4"/>
      <c r="J40" s="4"/>
      <c r="K40" s="12"/>
    </row>
    <row r="41" spans="2:14" ht="15" customHeight="1">
      <c r="B41" s="4"/>
      <c r="C41" s="4"/>
      <c r="D41" s="4"/>
      <c r="E41" s="4"/>
      <c r="F41" s="4"/>
      <c r="G41" s="4"/>
      <c r="H41" s="4"/>
      <c r="I41" s="4"/>
      <c r="J41" s="4"/>
      <c r="K41" s="19"/>
      <c r="N41" s="1"/>
    </row>
    <row r="42" spans="2:14" ht="15" customHeight="1">
      <c r="B42" s="4"/>
      <c r="C42" s="4"/>
      <c r="D42" s="4"/>
      <c r="E42" s="4"/>
      <c r="F42" s="4"/>
      <c r="G42" s="4"/>
      <c r="H42" s="4"/>
      <c r="I42" s="4"/>
      <c r="J42" s="4"/>
      <c r="K42" s="4"/>
    </row>
    <row r="43" spans="2:14" ht="15" customHeight="1">
      <c r="B43" s="4"/>
      <c r="C43" s="4"/>
      <c r="D43" s="4"/>
      <c r="E43" s="4"/>
      <c r="F43" s="4"/>
      <c r="G43" s="4"/>
      <c r="H43" s="4"/>
      <c r="I43" s="4"/>
      <c r="J43" s="4"/>
      <c r="K43" s="4"/>
    </row>
    <row r="44" spans="2:14" ht="15" customHeight="1">
      <c r="B44" s="4"/>
      <c r="C44" s="4"/>
      <c r="D44" s="4"/>
      <c r="E44" s="4"/>
      <c r="F44" s="4"/>
      <c r="G44" s="4"/>
      <c r="H44" s="4"/>
      <c r="I44" s="4"/>
      <c r="J44" s="4"/>
      <c r="K44" s="19"/>
    </row>
    <row r="45" spans="2:14" ht="15" customHeight="1">
      <c r="B45" s="4"/>
      <c r="C45" s="4"/>
      <c r="D45" s="4"/>
      <c r="E45" s="4"/>
      <c r="F45" s="4"/>
      <c r="G45" s="4"/>
      <c r="H45" s="4"/>
      <c r="I45" s="4"/>
      <c r="J45" s="4"/>
      <c r="K45" s="4"/>
    </row>
    <row r="46" spans="2:14" ht="15" customHeight="1"/>
    <row r="47" spans="2:14" ht="15" customHeight="1"/>
    <row r="48" spans="2:14" ht="15" customHeight="1"/>
    <row r="49" ht="15" customHeight="1"/>
  </sheetData>
  <sheetProtection selectLockedCells="1"/>
  <mergeCells count="41">
    <mergeCell ref="B8:K9"/>
    <mergeCell ref="B18:C18"/>
    <mergeCell ref="B10:K10"/>
    <mergeCell ref="B14:C14"/>
    <mergeCell ref="B16:C16"/>
    <mergeCell ref="B17:C17"/>
    <mergeCell ref="B12:C12"/>
    <mergeCell ref="B13:C13"/>
    <mergeCell ref="B11:K11"/>
    <mergeCell ref="D12:K12"/>
    <mergeCell ref="D13:K13"/>
    <mergeCell ref="D14:K14"/>
    <mergeCell ref="B15:C15"/>
    <mergeCell ref="D15:K15"/>
    <mergeCell ref="D16:K16"/>
    <mergeCell ref="D17:K17"/>
    <mergeCell ref="I29:K29"/>
    <mergeCell ref="B21:K21"/>
    <mergeCell ref="D20:G20"/>
    <mergeCell ref="H20:K20"/>
    <mergeCell ref="B19:K19"/>
    <mergeCell ref="C28:H28"/>
    <mergeCell ref="B20:C20"/>
    <mergeCell ref="C26:H26"/>
    <mergeCell ref="C29:H29"/>
    <mergeCell ref="D18:K18"/>
    <mergeCell ref="I24:K24"/>
    <mergeCell ref="B34:K34"/>
    <mergeCell ref="B22:K22"/>
    <mergeCell ref="B30:K30"/>
    <mergeCell ref="I27:K27"/>
    <mergeCell ref="I28:K28"/>
    <mergeCell ref="B31:F32"/>
    <mergeCell ref="H31:K32"/>
    <mergeCell ref="B33:G33"/>
    <mergeCell ref="B23:K23"/>
    <mergeCell ref="C27:H27"/>
    <mergeCell ref="I25:K25"/>
    <mergeCell ref="I26:K26"/>
    <mergeCell ref="C24:H24"/>
    <mergeCell ref="C25:H25"/>
  </mergeCells>
  <dataValidations count="2">
    <dataValidation type="list" allowBlank="1" showInputMessage="1" showErrorMessage="1" sqref="I29:K29 I27:I28" xr:uid="{00000000-0002-0000-0200-000002000000}">
      <formula1>"Yes,No"</formula1>
    </dataValidation>
    <dataValidation type="list" allowBlank="1" showInputMessage="1" showErrorMessage="1" sqref="I24:I26" xr:uid="{2036E034-4863-4CFE-8366-ABE5B06DF75B}">
      <formula1>"TRUE,FALSE"</formula1>
    </dataValidation>
  </dataValidations>
  <printOptions horizontalCentered="1" verticalCentered="1"/>
  <pageMargins left="0.5" right="0.5" top="0.5" bottom="0.5" header="0.3" footer="0.3"/>
  <pageSetup scale="70" orientation="portrait" r:id="rId1"/>
  <headerFooter>
    <oddFooter>&amp;L&amp;A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F3D78-1A01-44EA-814A-6AF0D11EF065}">
  <sheetPr>
    <tabColor rgb="FFFFFF00"/>
  </sheetPr>
  <dimension ref="A1"/>
  <sheetViews>
    <sheetView workbookViewId="0"/>
  </sheetViews>
  <sheetFormatPr defaultRowHeight="14.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N41"/>
  <sheetViews>
    <sheetView showGridLines="0" zoomScaleNormal="100" workbookViewId="0"/>
  </sheetViews>
  <sheetFormatPr defaultColWidth="10.7265625" defaultRowHeight="13"/>
  <cols>
    <col min="1" max="1" width="4.54296875" style="2" customWidth="1"/>
    <col min="2" max="2" width="6.81640625" style="2" customWidth="1"/>
    <col min="3" max="3" width="11" style="16" customWidth="1"/>
    <col min="4" max="4" width="21.81640625" style="2" customWidth="1"/>
    <col min="5" max="5" width="6.7265625" style="2" customWidth="1"/>
    <col min="6" max="6" width="18.54296875" style="2" customWidth="1"/>
    <col min="7" max="7" width="10" style="2" customWidth="1"/>
    <col min="8" max="8" width="12.81640625" style="2" customWidth="1"/>
    <col min="9" max="9" width="10.54296875" style="2" customWidth="1"/>
    <col min="10" max="10" width="3.7265625" style="2" customWidth="1"/>
    <col min="11" max="11" width="8.7265625" style="2" customWidth="1"/>
    <col min="12" max="12" width="9.26953125" style="2" customWidth="1"/>
    <col min="13" max="13" width="33.7265625" style="2" customWidth="1"/>
    <col min="14" max="14" width="5.453125" style="2" customWidth="1"/>
    <col min="15" max="16384" width="10.7265625" style="2"/>
  </cols>
  <sheetData>
    <row r="1" spans="1:14">
      <c r="A1" s="38"/>
      <c r="B1" s="39"/>
      <c r="C1" s="63"/>
      <c r="D1" s="39"/>
      <c r="E1" s="39"/>
      <c r="F1" s="39"/>
      <c r="G1" s="39"/>
      <c r="H1" s="39"/>
      <c r="I1" s="39"/>
      <c r="J1" s="39"/>
      <c r="K1" s="39"/>
      <c r="L1" s="39"/>
      <c r="M1" s="39"/>
      <c r="N1" s="39"/>
    </row>
    <row r="2" spans="1:14">
      <c r="A2" s="40"/>
    </row>
    <row r="3" spans="1:14">
      <c r="A3" s="40"/>
    </row>
    <row r="4" spans="1:14">
      <c r="A4" s="40"/>
    </row>
    <row r="5" spans="1:14">
      <c r="A5" s="40"/>
    </row>
    <row r="6" spans="1:14">
      <c r="A6" s="40"/>
    </row>
    <row r="7" spans="1:14">
      <c r="A7" s="40"/>
    </row>
    <row r="8" spans="1:14" ht="27" customHeight="1">
      <c r="A8" s="40"/>
      <c r="B8" s="556" t="s">
        <v>53</v>
      </c>
      <c r="C8" s="556"/>
      <c r="D8" s="556"/>
      <c r="E8" s="556"/>
      <c r="F8" s="556"/>
      <c r="G8" s="556"/>
      <c r="H8" s="556"/>
      <c r="I8" s="556"/>
      <c r="J8" s="556"/>
      <c r="K8" s="556"/>
      <c r="L8" s="556"/>
      <c r="M8" s="556"/>
    </row>
    <row r="9" spans="1:14" ht="15.75" customHeight="1">
      <c r="A9" s="40"/>
      <c r="B9" s="496" t="s">
        <v>85</v>
      </c>
      <c r="C9" s="496"/>
      <c r="D9" s="496"/>
      <c r="E9" s="496"/>
      <c r="F9" s="496"/>
      <c r="G9" s="496"/>
      <c r="H9" s="496"/>
      <c r="I9" s="496"/>
      <c r="J9" s="496"/>
      <c r="K9" s="496"/>
      <c r="L9" s="496"/>
      <c r="M9" s="496"/>
    </row>
    <row r="10" spans="1:14" ht="20.5" customHeight="1">
      <c r="A10" s="40"/>
      <c r="B10" s="496"/>
      <c r="C10" s="496"/>
      <c r="D10" s="496"/>
      <c r="E10" s="496"/>
      <c r="F10" s="496"/>
      <c r="G10" s="496"/>
      <c r="H10" s="496"/>
      <c r="I10" s="496"/>
      <c r="J10" s="496"/>
      <c r="K10" s="496"/>
      <c r="L10" s="496"/>
      <c r="M10" s="496"/>
    </row>
    <row r="11" spans="1:14" ht="30" customHeight="1">
      <c r="A11" s="40"/>
      <c r="B11" s="596">
        <f>'Applicant-4 (Pre-App Pg 1)'!D12</f>
        <v>0</v>
      </c>
      <c r="C11" s="597"/>
      <c r="D11" s="597"/>
      <c r="E11" s="597"/>
      <c r="F11" s="597"/>
      <c r="G11" s="597"/>
      <c r="H11" s="597"/>
      <c r="I11" s="597"/>
      <c r="J11" s="597"/>
      <c r="K11" s="597"/>
      <c r="L11" s="597"/>
      <c r="M11" s="598"/>
    </row>
    <row r="12" spans="1:14" ht="30" customHeight="1">
      <c r="A12" s="40"/>
      <c r="B12" s="580" t="s">
        <v>86</v>
      </c>
      <c r="C12" s="556"/>
      <c r="D12" s="556"/>
      <c r="E12" s="556"/>
      <c r="F12" s="556"/>
      <c r="G12" s="556"/>
      <c r="H12" s="556"/>
      <c r="I12" s="556"/>
      <c r="J12" s="556"/>
      <c r="K12" s="556"/>
      <c r="L12" s="556"/>
      <c r="M12" s="581"/>
    </row>
    <row r="13" spans="1:14" ht="27.65" customHeight="1">
      <c r="A13" s="40"/>
      <c r="B13" s="563" t="s">
        <v>87</v>
      </c>
      <c r="C13" s="522"/>
      <c r="D13" s="522"/>
      <c r="E13" s="522"/>
      <c r="F13" s="522"/>
      <c r="G13" s="522"/>
      <c r="H13" s="522"/>
      <c r="I13" s="522"/>
      <c r="J13" s="522"/>
      <c r="K13" s="522"/>
      <c r="L13" s="522"/>
      <c r="M13" s="564"/>
    </row>
    <row r="14" spans="1:14" ht="25.15" customHeight="1">
      <c r="A14" s="40"/>
      <c r="B14" s="563" t="s">
        <v>88</v>
      </c>
      <c r="C14" s="522"/>
      <c r="D14" s="522"/>
      <c r="E14" s="522"/>
      <c r="F14" s="522"/>
      <c r="G14" s="522"/>
      <c r="H14" s="522"/>
      <c r="I14" s="522"/>
      <c r="J14" s="522"/>
      <c r="K14" s="522"/>
      <c r="L14" s="522"/>
      <c r="M14" s="564"/>
    </row>
    <row r="15" spans="1:14" ht="30" customHeight="1">
      <c r="A15" s="40"/>
      <c r="B15" s="593" t="s">
        <v>89</v>
      </c>
      <c r="C15" s="594"/>
      <c r="D15" s="594"/>
      <c r="E15" s="594"/>
      <c r="F15" s="594"/>
      <c r="G15" s="594"/>
      <c r="H15" s="594"/>
      <c r="I15" s="594"/>
      <c r="J15" s="594"/>
      <c r="K15" s="594"/>
      <c r="L15" s="594"/>
      <c r="M15" s="595"/>
    </row>
    <row r="16" spans="1:14" ht="30" customHeight="1">
      <c r="A16" s="40"/>
      <c r="B16" s="73"/>
      <c r="C16" s="74" t="s">
        <v>12</v>
      </c>
      <c r="D16" s="75"/>
      <c r="E16" s="76"/>
      <c r="F16" s="76"/>
      <c r="G16" s="76"/>
      <c r="H16" s="570" t="s">
        <v>90</v>
      </c>
      <c r="I16" s="570"/>
      <c r="J16" s="570"/>
      <c r="K16" s="599">
        <v>0</v>
      </c>
      <c r="L16" s="600"/>
      <c r="M16" s="601"/>
    </row>
    <row r="17" spans="1:13" ht="61.15" customHeight="1">
      <c r="A17" s="40"/>
      <c r="B17" s="78"/>
      <c r="C17" s="79" t="s">
        <v>91</v>
      </c>
      <c r="D17" s="582" t="s">
        <v>92</v>
      </c>
      <c r="E17" s="582"/>
      <c r="F17" s="582"/>
      <c r="G17" s="582"/>
      <c r="H17" s="582"/>
      <c r="I17" s="582"/>
      <c r="J17" s="582"/>
      <c r="K17" s="582"/>
      <c r="L17" s="582"/>
      <c r="M17" s="583"/>
    </row>
    <row r="18" spans="1:13" ht="36.65" customHeight="1">
      <c r="A18" s="40"/>
      <c r="B18" s="81"/>
      <c r="C18" s="18" t="s">
        <v>93</v>
      </c>
      <c r="D18" s="517" t="s">
        <v>94</v>
      </c>
      <c r="E18" s="517"/>
      <c r="F18" s="517"/>
      <c r="G18" s="517"/>
      <c r="H18" s="517"/>
      <c r="I18" s="517"/>
      <c r="J18" s="517"/>
      <c r="K18" s="517"/>
      <c r="L18" s="517"/>
      <c r="M18" s="573"/>
    </row>
    <row r="19" spans="1:13" ht="74.5" customHeight="1">
      <c r="A19" s="40"/>
      <c r="B19" s="82"/>
      <c r="C19" s="83" t="s">
        <v>95</v>
      </c>
      <c r="D19" s="578" t="s">
        <v>96</v>
      </c>
      <c r="E19" s="578"/>
      <c r="F19" s="578"/>
      <c r="G19" s="578"/>
      <c r="H19" s="578"/>
      <c r="I19" s="578"/>
      <c r="J19" s="578"/>
      <c r="K19" s="578"/>
      <c r="L19" s="578"/>
      <c r="M19" s="579"/>
    </row>
    <row r="20" spans="1:13" ht="30" customHeight="1">
      <c r="A20" s="40"/>
      <c r="B20" s="77"/>
      <c r="C20" s="584" t="s">
        <v>97</v>
      </c>
      <c r="D20" s="584"/>
      <c r="E20" s="584"/>
      <c r="F20" s="584"/>
      <c r="G20" s="584"/>
      <c r="H20" s="565" t="s">
        <v>90</v>
      </c>
      <c r="I20" s="565"/>
      <c r="J20" s="566"/>
      <c r="K20" s="567">
        <v>0</v>
      </c>
      <c r="L20" s="567"/>
      <c r="M20" s="567"/>
    </row>
    <row r="21" spans="1:13" ht="30.65" customHeight="1">
      <c r="A21" s="40"/>
      <c r="B21" s="86"/>
      <c r="C21" s="80" t="s">
        <v>98</v>
      </c>
      <c r="D21" s="582" t="s">
        <v>99</v>
      </c>
      <c r="E21" s="582"/>
      <c r="F21" s="582"/>
      <c r="G21" s="582"/>
      <c r="H21" s="582"/>
      <c r="I21" s="582"/>
      <c r="J21" s="582"/>
      <c r="K21" s="582"/>
      <c r="L21" s="582"/>
      <c r="M21" s="583"/>
    </row>
    <row r="22" spans="1:13" ht="30.65" customHeight="1">
      <c r="A22" s="40"/>
      <c r="B22" s="81"/>
      <c r="C22" s="18" t="s">
        <v>100</v>
      </c>
      <c r="D22" s="517" t="s">
        <v>101</v>
      </c>
      <c r="E22" s="517"/>
      <c r="F22" s="517"/>
      <c r="G22" s="517"/>
      <c r="H22" s="517"/>
      <c r="I22" s="517"/>
      <c r="J22" s="517"/>
      <c r="K22" s="517"/>
      <c r="L22" s="517"/>
      <c r="M22" s="573"/>
    </row>
    <row r="23" spans="1:13" ht="33.65" customHeight="1">
      <c r="A23" s="40"/>
      <c r="B23" s="81"/>
      <c r="C23" s="167" t="s">
        <v>102</v>
      </c>
      <c r="D23" s="517" t="s">
        <v>103</v>
      </c>
      <c r="E23" s="517"/>
      <c r="F23" s="517"/>
      <c r="G23" s="517"/>
      <c r="H23" s="517"/>
      <c r="I23" s="517"/>
      <c r="J23" s="517"/>
      <c r="K23" s="517"/>
      <c r="L23" s="517"/>
      <c r="M23" s="573"/>
    </row>
    <row r="24" spans="1:13" ht="30" customHeight="1">
      <c r="A24" s="40"/>
      <c r="B24" s="46"/>
      <c r="C24" s="568" t="s">
        <v>104</v>
      </c>
      <c r="D24" s="569"/>
      <c r="E24" s="569"/>
      <c r="F24" s="569"/>
      <c r="G24" s="569"/>
      <c r="H24" s="570" t="s">
        <v>90</v>
      </c>
      <c r="I24" s="570"/>
      <c r="J24" s="571"/>
      <c r="K24" s="572">
        <v>0</v>
      </c>
      <c r="L24" s="572"/>
      <c r="M24" s="572"/>
    </row>
    <row r="25" spans="1:13" ht="39.65" customHeight="1">
      <c r="A25" s="40"/>
      <c r="B25" s="169"/>
      <c r="C25" s="80" t="s">
        <v>98</v>
      </c>
      <c r="D25" s="582" t="s">
        <v>105</v>
      </c>
      <c r="E25" s="582"/>
      <c r="F25" s="582"/>
      <c r="G25" s="582"/>
      <c r="H25" s="582"/>
      <c r="I25" s="582"/>
      <c r="J25" s="582"/>
      <c r="K25" s="582"/>
      <c r="L25" s="582"/>
      <c r="M25" s="583"/>
    </row>
    <row r="26" spans="1:13" ht="25.9" customHeight="1">
      <c r="A26" s="40"/>
      <c r="B26" s="47"/>
      <c r="C26" s="18" t="s">
        <v>100</v>
      </c>
      <c r="D26" s="517" t="s">
        <v>106</v>
      </c>
      <c r="E26" s="517"/>
      <c r="F26" s="517"/>
      <c r="G26" s="517"/>
      <c r="H26" s="517"/>
      <c r="I26" s="517"/>
      <c r="J26" s="517"/>
      <c r="K26" s="517"/>
      <c r="L26" s="517"/>
      <c r="M26" s="573"/>
    </row>
    <row r="27" spans="1:13" ht="33.65" customHeight="1">
      <c r="A27" s="40"/>
      <c r="B27" s="170"/>
      <c r="C27" s="172" t="s">
        <v>107</v>
      </c>
      <c r="D27" s="578" t="s">
        <v>108</v>
      </c>
      <c r="E27" s="578"/>
      <c r="F27" s="578"/>
      <c r="G27" s="578"/>
      <c r="H27" s="578"/>
      <c r="I27" s="578"/>
      <c r="J27" s="578"/>
      <c r="K27" s="578"/>
      <c r="L27" s="578"/>
      <c r="M27" s="579"/>
    </row>
    <row r="28" spans="1:13" ht="36" customHeight="1">
      <c r="A28" s="40"/>
      <c r="B28" s="171"/>
      <c r="C28" s="84" t="s">
        <v>13</v>
      </c>
      <c r="D28" s="85"/>
      <c r="E28" s="85"/>
      <c r="F28" s="85"/>
      <c r="G28" s="85"/>
      <c r="H28" s="565" t="s">
        <v>90</v>
      </c>
      <c r="I28" s="565"/>
      <c r="J28" s="566"/>
      <c r="K28" s="585">
        <v>0</v>
      </c>
      <c r="L28" s="586"/>
      <c r="M28" s="587"/>
    </row>
    <row r="29" spans="1:13" ht="36" customHeight="1">
      <c r="A29" s="40"/>
      <c r="B29" s="45"/>
      <c r="C29" s="22" t="s">
        <v>109</v>
      </c>
      <c r="D29" s="517" t="s">
        <v>110</v>
      </c>
      <c r="E29" s="517"/>
      <c r="F29" s="517"/>
      <c r="G29" s="517"/>
      <c r="H29" s="517"/>
      <c r="I29" s="517"/>
      <c r="J29" s="517"/>
      <c r="K29" s="517"/>
      <c r="L29" s="517"/>
      <c r="M29" s="575"/>
    </row>
    <row r="30" spans="1:13" ht="34.15" customHeight="1">
      <c r="A30" s="40"/>
      <c r="B30" s="45"/>
      <c r="C30" s="22" t="s">
        <v>111</v>
      </c>
      <c r="D30" s="517" t="s">
        <v>112</v>
      </c>
      <c r="E30" s="517"/>
      <c r="F30" s="517"/>
      <c r="G30" s="517"/>
      <c r="H30" s="517"/>
      <c r="I30" s="517"/>
      <c r="J30" s="517"/>
      <c r="K30" s="517"/>
      <c r="L30" s="517"/>
      <c r="M30" s="575"/>
    </row>
    <row r="31" spans="1:13" ht="27.65" customHeight="1">
      <c r="A31" s="40"/>
      <c r="B31" s="173"/>
      <c r="C31" s="22" t="s">
        <v>113</v>
      </c>
      <c r="D31" s="517" t="s">
        <v>114</v>
      </c>
      <c r="E31" s="517"/>
      <c r="F31" s="517"/>
      <c r="G31" s="517"/>
      <c r="H31" s="517"/>
      <c r="I31" s="517"/>
      <c r="J31" s="517"/>
      <c r="K31" s="517"/>
      <c r="L31" s="517"/>
      <c r="M31" s="575"/>
    </row>
    <row r="32" spans="1:13" ht="36" customHeight="1">
      <c r="A32" s="40"/>
      <c r="B32" s="46"/>
      <c r="C32" s="60" t="s">
        <v>14</v>
      </c>
      <c r="D32" s="17"/>
      <c r="E32" s="17"/>
      <c r="F32" s="17"/>
      <c r="G32" s="17"/>
      <c r="H32" s="591" t="s">
        <v>90</v>
      </c>
      <c r="I32" s="591"/>
      <c r="J32" s="592"/>
      <c r="K32" s="588">
        <v>0</v>
      </c>
      <c r="L32" s="589"/>
      <c r="M32" s="590"/>
    </row>
    <row r="33" spans="1:13" ht="36" customHeight="1">
      <c r="A33" s="40"/>
      <c r="B33" s="45"/>
      <c r="C33" s="18" t="s">
        <v>98</v>
      </c>
      <c r="D33" s="517" t="s">
        <v>115</v>
      </c>
      <c r="E33" s="517"/>
      <c r="F33" s="517"/>
      <c r="G33" s="517"/>
      <c r="H33" s="517"/>
      <c r="I33" s="517"/>
      <c r="J33" s="517"/>
      <c r="K33" s="517"/>
      <c r="L33" s="517"/>
      <c r="M33" s="575"/>
    </row>
    <row r="34" spans="1:13" ht="36" customHeight="1">
      <c r="A34" s="40"/>
      <c r="B34" s="45"/>
      <c r="C34" s="18" t="s">
        <v>116</v>
      </c>
      <c r="D34" s="517" t="s">
        <v>806</v>
      </c>
      <c r="E34" s="517"/>
      <c r="F34" s="517"/>
      <c r="G34" s="517"/>
      <c r="H34" s="517"/>
      <c r="I34" s="517"/>
      <c r="J34" s="517"/>
      <c r="K34" s="517"/>
      <c r="L34" s="517"/>
      <c r="M34" s="575"/>
    </row>
    <row r="35" spans="1:13" ht="27.65" customHeight="1">
      <c r="A35" s="40"/>
      <c r="B35" s="51"/>
      <c r="C35" s="59" t="s">
        <v>95</v>
      </c>
      <c r="D35" s="576" t="s">
        <v>114</v>
      </c>
      <c r="E35" s="576"/>
      <c r="F35" s="576"/>
      <c r="G35" s="576"/>
      <c r="H35" s="576"/>
      <c r="I35" s="576"/>
      <c r="J35" s="576"/>
      <c r="K35" s="576"/>
      <c r="L35" s="576"/>
      <c r="M35" s="577"/>
    </row>
    <row r="36" spans="1:13" ht="39" customHeight="1">
      <c r="A36" s="40"/>
      <c r="B36" s="174"/>
      <c r="C36" s="18"/>
      <c r="D36" s="18"/>
      <c r="E36" s="18"/>
      <c r="F36" s="18"/>
      <c r="G36" s="18"/>
      <c r="H36" s="18"/>
      <c r="I36" s="18"/>
      <c r="J36" s="18"/>
      <c r="K36" s="18"/>
      <c r="L36" s="18"/>
      <c r="M36" s="18"/>
    </row>
    <row r="37" spans="1:13" s="35" customFormat="1" ht="24" customHeight="1">
      <c r="A37" s="41"/>
      <c r="C37" s="533"/>
      <c r="D37" s="533"/>
      <c r="E37" s="533"/>
      <c r="F37" s="533"/>
      <c r="G37" s="533"/>
      <c r="H37" s="533"/>
      <c r="I37" s="48"/>
      <c r="J37" s="48"/>
      <c r="K37" s="48"/>
      <c r="L37" s="574"/>
      <c r="M37" s="574"/>
    </row>
    <row r="38" spans="1:13" ht="15" customHeight="1">
      <c r="B38" s="166"/>
      <c r="C38" s="562" t="s">
        <v>117</v>
      </c>
      <c r="D38" s="562"/>
      <c r="E38" s="167"/>
      <c r="F38" s="167"/>
      <c r="G38" s="167"/>
      <c r="H38" s="167"/>
      <c r="I38" s="35"/>
      <c r="J38" s="49"/>
      <c r="K38" s="49"/>
      <c r="L38" s="58" t="s">
        <v>83</v>
      </c>
      <c r="M38" s="50"/>
    </row>
    <row r="39" spans="1:13" ht="18" customHeight="1">
      <c r="B39" s="166"/>
      <c r="C39" s="2"/>
      <c r="D39" s="166"/>
      <c r="E39" s="166"/>
      <c r="F39" s="166"/>
      <c r="G39" s="166"/>
      <c r="H39" s="166"/>
      <c r="I39" s="166"/>
      <c r="J39" s="166"/>
      <c r="K39" s="166"/>
      <c r="L39" s="166"/>
      <c r="M39" s="166"/>
    </row>
    <row r="40" spans="1:13" ht="18" customHeight="1">
      <c r="B40" s="561" t="s">
        <v>118</v>
      </c>
      <c r="C40" s="561"/>
      <c r="D40" s="561"/>
      <c r="E40" s="561"/>
      <c r="F40" s="561"/>
      <c r="G40" s="561"/>
      <c r="H40" s="561"/>
      <c r="I40" s="561"/>
      <c r="J40" s="561"/>
      <c r="K40" s="561"/>
      <c r="L40" s="561"/>
      <c r="M40" s="561"/>
    </row>
    <row r="41" spans="1:13">
      <c r="B41" s="561"/>
      <c r="C41" s="561"/>
      <c r="D41" s="561"/>
      <c r="E41" s="561"/>
      <c r="F41" s="561"/>
      <c r="G41" s="561"/>
      <c r="H41" s="561"/>
      <c r="I41" s="561"/>
      <c r="J41" s="561"/>
      <c r="K41" s="561"/>
      <c r="L41" s="561"/>
      <c r="M41" s="561"/>
    </row>
  </sheetData>
  <sheetProtection selectLockedCells="1"/>
  <mergeCells count="38">
    <mergeCell ref="D30:M30"/>
    <mergeCell ref="D25:M25"/>
    <mergeCell ref="C37:H37"/>
    <mergeCell ref="B8:M8"/>
    <mergeCell ref="C20:G20"/>
    <mergeCell ref="K28:M28"/>
    <mergeCell ref="H28:J28"/>
    <mergeCell ref="K32:M32"/>
    <mergeCell ref="H32:J32"/>
    <mergeCell ref="B9:M10"/>
    <mergeCell ref="B15:M15"/>
    <mergeCell ref="B11:M11"/>
    <mergeCell ref="K16:M16"/>
    <mergeCell ref="D31:M31"/>
    <mergeCell ref="D21:M21"/>
    <mergeCell ref="D22:M22"/>
    <mergeCell ref="D26:M26"/>
    <mergeCell ref="B12:M12"/>
    <mergeCell ref="D17:M17"/>
    <mergeCell ref="D18:M18"/>
    <mergeCell ref="D19:M19"/>
    <mergeCell ref="H16:J16"/>
    <mergeCell ref="B40:M41"/>
    <mergeCell ref="C38:D38"/>
    <mergeCell ref="B13:M13"/>
    <mergeCell ref="B14:M14"/>
    <mergeCell ref="H20:J20"/>
    <mergeCell ref="K20:M20"/>
    <mergeCell ref="C24:G24"/>
    <mergeCell ref="H24:J24"/>
    <mergeCell ref="K24:M24"/>
    <mergeCell ref="D23:M23"/>
    <mergeCell ref="L37:M37"/>
    <mergeCell ref="D33:M33"/>
    <mergeCell ref="D34:M34"/>
    <mergeCell ref="D35:M35"/>
    <mergeCell ref="D29:M29"/>
    <mergeCell ref="D27:M27"/>
  </mergeCells>
  <printOptions horizontalCentered="1" verticalCentered="1"/>
  <pageMargins left="0.5" right="0.5" top="0.5" bottom="0.5" header="0.3" footer="0.3"/>
  <pageSetup scale="62" orientation="portrait" r:id="rId1"/>
  <headerFooter>
    <oddFooter>&amp;L&amp;A</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ABE2C-8E29-45E6-A3E0-00210A161349}">
  <sheetPr>
    <tabColor theme="4" tint="-0.249977111117893"/>
    <pageSetUpPr fitToPage="1"/>
  </sheetPr>
  <dimension ref="B1:L43"/>
  <sheetViews>
    <sheetView showGridLines="0" zoomScaleNormal="100" workbookViewId="0"/>
  </sheetViews>
  <sheetFormatPr defaultRowHeight="14.5"/>
  <cols>
    <col min="1" max="1" width="5" customWidth="1"/>
    <col min="12" max="12" width="40.1796875" customWidth="1"/>
    <col min="13" max="13" width="5.81640625" customWidth="1"/>
  </cols>
  <sheetData>
    <row r="1" spans="2:12" ht="15" customHeight="1">
      <c r="B1" s="29"/>
      <c r="C1" s="29"/>
      <c r="D1" s="29"/>
      <c r="E1" s="29"/>
      <c r="F1" s="29"/>
      <c r="G1" s="29"/>
      <c r="H1" s="29"/>
      <c r="I1" s="29"/>
      <c r="J1" s="29"/>
      <c r="K1" s="29"/>
    </row>
    <row r="2" spans="2:12" ht="15" customHeight="1">
      <c r="B2" s="29"/>
      <c r="C2" s="29"/>
      <c r="D2" s="29"/>
      <c r="E2" s="29"/>
      <c r="F2" s="29"/>
      <c r="G2" s="29"/>
      <c r="H2" s="29"/>
      <c r="I2" s="29"/>
      <c r="J2" s="29"/>
      <c r="K2" s="29"/>
    </row>
    <row r="3" spans="2:12" ht="15" customHeight="1">
      <c r="B3" s="29"/>
      <c r="C3" s="29"/>
      <c r="D3" s="29"/>
      <c r="E3" s="29"/>
      <c r="F3" s="29"/>
      <c r="G3" s="29"/>
      <c r="H3" s="29"/>
      <c r="I3" s="29"/>
      <c r="J3" s="29"/>
      <c r="K3" s="29"/>
    </row>
    <row r="4" spans="2:12" ht="15" customHeight="1">
      <c r="B4" s="29"/>
      <c r="C4" s="29"/>
      <c r="D4" s="29"/>
      <c r="E4" s="29"/>
      <c r="F4" s="29"/>
      <c r="G4" s="29"/>
      <c r="H4" s="29"/>
      <c r="I4" s="29"/>
      <c r="J4" s="29"/>
      <c r="K4" s="29"/>
    </row>
    <row r="5" spans="2:12" ht="54" customHeight="1">
      <c r="B5" s="602" t="s">
        <v>0</v>
      </c>
      <c r="C5" s="602"/>
      <c r="D5" s="602"/>
      <c r="E5" s="602"/>
      <c r="F5" s="602"/>
      <c r="G5" s="602"/>
      <c r="H5" s="602"/>
      <c r="I5" s="602"/>
      <c r="J5" s="602"/>
      <c r="K5" s="602"/>
      <c r="L5" s="602"/>
    </row>
    <row r="6" spans="2:12" ht="39.65" customHeight="1">
      <c r="B6" s="612" t="s">
        <v>119</v>
      </c>
      <c r="C6" s="613"/>
      <c r="D6" s="613"/>
      <c r="E6" s="613"/>
      <c r="F6" s="613"/>
      <c r="G6" s="613"/>
      <c r="H6" s="613"/>
      <c r="I6" s="613"/>
      <c r="J6" s="613"/>
      <c r="K6" s="613"/>
      <c r="L6" s="614"/>
    </row>
    <row r="7" spans="2:12" s="62" customFormat="1" ht="49.9" customHeight="1">
      <c r="B7" s="603" t="s">
        <v>120</v>
      </c>
      <c r="C7" s="604"/>
      <c r="D7" s="604"/>
      <c r="E7" s="604"/>
      <c r="F7" s="604"/>
      <c r="G7" s="604"/>
      <c r="H7" s="604"/>
      <c r="I7" s="604"/>
      <c r="J7" s="604"/>
      <c r="K7" s="604"/>
      <c r="L7" s="605"/>
    </row>
    <row r="8" spans="2:12" s="61" customFormat="1" ht="78.650000000000006" customHeight="1">
      <c r="B8" s="552" t="s">
        <v>807</v>
      </c>
      <c r="C8" s="553"/>
      <c r="D8" s="553"/>
      <c r="E8" s="553"/>
      <c r="F8" s="553"/>
      <c r="G8" s="553"/>
      <c r="H8" s="553"/>
      <c r="I8" s="553"/>
      <c r="J8" s="553"/>
      <c r="K8" s="553"/>
      <c r="L8" s="554"/>
    </row>
    <row r="9" spans="2:12" s="33" customFormat="1" ht="49.9" customHeight="1">
      <c r="B9" s="540" t="s">
        <v>121</v>
      </c>
      <c r="C9" s="540"/>
      <c r="D9" s="540"/>
      <c r="E9" s="540"/>
      <c r="F9" s="540"/>
      <c r="G9" s="540"/>
      <c r="H9" s="540"/>
      <c r="I9" s="540"/>
      <c r="J9" s="540"/>
      <c r="K9" s="540"/>
      <c r="L9" s="540"/>
    </row>
    <row r="10" spans="2:12" ht="49.9" customHeight="1">
      <c r="B10" s="610" t="s">
        <v>122</v>
      </c>
      <c r="C10" s="611"/>
      <c r="D10" s="611"/>
      <c r="E10" s="611"/>
      <c r="F10" s="611"/>
      <c r="G10" s="611"/>
      <c r="H10" s="611"/>
      <c r="I10" s="611"/>
      <c r="J10" s="611"/>
      <c r="K10" s="611"/>
      <c r="L10" s="611"/>
    </row>
    <row r="11" spans="2:12" ht="49.9" customHeight="1">
      <c r="B11" s="540" t="s">
        <v>123</v>
      </c>
      <c r="C11" s="540"/>
      <c r="D11" s="540"/>
      <c r="E11" s="540"/>
      <c r="F11" s="540"/>
      <c r="G11" s="540"/>
      <c r="H11" s="540"/>
      <c r="I11" s="540"/>
      <c r="J11" s="540"/>
      <c r="K11" s="540"/>
      <c r="L11" s="540"/>
    </row>
    <row r="12" spans="2:12" ht="30" customHeight="1">
      <c r="B12" s="558" t="s">
        <v>124</v>
      </c>
      <c r="C12" s="558"/>
      <c r="D12" s="558"/>
      <c r="E12" s="558"/>
      <c r="F12" s="558"/>
      <c r="G12" s="558"/>
      <c r="H12" s="558"/>
      <c r="I12" s="558"/>
      <c r="J12" s="558"/>
      <c r="K12" s="558"/>
      <c r="L12" s="558"/>
    </row>
    <row r="13" spans="2:12" ht="30" customHeight="1">
      <c r="B13" s="607" t="s">
        <v>125</v>
      </c>
      <c r="C13" s="608"/>
      <c r="D13" s="608"/>
      <c r="E13" s="608"/>
      <c r="F13" s="608"/>
      <c r="G13" s="608"/>
      <c r="H13" s="608"/>
      <c r="I13" s="608"/>
      <c r="J13" s="608"/>
      <c r="K13" s="608"/>
      <c r="L13" s="609"/>
    </row>
    <row r="14" spans="2:12" ht="15" customHeight="1">
      <c r="B14" s="606" t="s">
        <v>126</v>
      </c>
      <c r="C14" s="606"/>
      <c r="D14" s="606"/>
      <c r="E14" s="606"/>
      <c r="F14" s="606"/>
      <c r="G14" s="606"/>
      <c r="H14" s="606"/>
      <c r="I14" s="606"/>
      <c r="J14" s="606"/>
      <c r="K14" s="606"/>
      <c r="L14" s="606"/>
    </row>
    <row r="15" spans="2:12" ht="15" customHeight="1">
      <c r="B15" s="29"/>
      <c r="C15" s="29"/>
      <c r="D15" s="29"/>
      <c r="E15" s="29"/>
      <c r="F15" s="29"/>
      <c r="G15" s="29"/>
      <c r="H15" s="29"/>
      <c r="I15" s="29"/>
      <c r="J15" s="29"/>
      <c r="K15" s="29"/>
    </row>
    <row r="16" spans="2:12" ht="15" customHeight="1">
      <c r="B16" s="29"/>
      <c r="C16" s="29"/>
      <c r="D16" s="29"/>
      <c r="E16" s="29"/>
      <c r="F16" s="29"/>
      <c r="G16" s="29"/>
      <c r="H16" s="29"/>
      <c r="I16" s="29"/>
      <c r="J16" s="29"/>
      <c r="K16" s="29"/>
    </row>
    <row r="17" spans="2:11" ht="15" customHeight="1">
      <c r="B17" s="29"/>
      <c r="C17" s="29"/>
      <c r="D17" s="29"/>
      <c r="E17" s="29"/>
      <c r="F17" s="29"/>
      <c r="G17" s="29"/>
      <c r="H17" s="29"/>
      <c r="I17" s="29"/>
      <c r="J17" s="29"/>
      <c r="K17" s="29"/>
    </row>
    <row r="18" spans="2:11" ht="15" customHeight="1">
      <c r="B18" s="29"/>
      <c r="C18" s="29"/>
      <c r="D18" s="29"/>
      <c r="E18" s="29"/>
      <c r="F18" s="29"/>
      <c r="G18" s="29"/>
      <c r="H18" s="29"/>
      <c r="I18" s="29"/>
      <c r="J18" s="29"/>
      <c r="K18" s="29"/>
    </row>
    <row r="19" spans="2:11" ht="15" customHeight="1">
      <c r="B19" s="29"/>
      <c r="C19" s="29"/>
      <c r="D19" s="29"/>
      <c r="E19" s="29"/>
      <c r="F19" s="29"/>
      <c r="G19" s="29"/>
      <c r="H19" s="29"/>
      <c r="I19" s="29"/>
      <c r="J19" s="29"/>
      <c r="K19" s="29"/>
    </row>
    <row r="20" spans="2:11" ht="15" customHeight="1">
      <c r="B20" s="29"/>
      <c r="C20" s="29"/>
      <c r="D20" s="29"/>
      <c r="E20" s="29"/>
      <c r="F20" s="29"/>
      <c r="G20" s="29"/>
      <c r="H20" s="29"/>
      <c r="I20" s="29"/>
      <c r="J20" s="29"/>
      <c r="K20" s="29"/>
    </row>
    <row r="21" spans="2:11" ht="15" customHeight="1">
      <c r="B21" s="29"/>
      <c r="C21" s="29"/>
      <c r="D21" s="29"/>
      <c r="E21" s="29"/>
      <c r="F21" s="29"/>
      <c r="G21" s="29"/>
      <c r="H21" s="29"/>
      <c r="I21" s="29"/>
      <c r="J21" s="29"/>
    </row>
    <row r="22" spans="2:11" ht="15" customHeight="1">
      <c r="B22" s="29"/>
      <c r="C22" s="29"/>
      <c r="D22" s="29"/>
      <c r="E22" s="29"/>
      <c r="F22" s="29"/>
      <c r="G22" s="29"/>
      <c r="H22" s="29"/>
      <c r="I22" s="29"/>
      <c r="J22" s="29"/>
    </row>
    <row r="23" spans="2:11" ht="15" customHeight="1">
      <c r="B23" s="29"/>
      <c r="C23" s="29"/>
      <c r="D23" s="29"/>
      <c r="E23" s="29"/>
      <c r="F23" s="29"/>
      <c r="G23" s="29"/>
      <c r="H23" s="29"/>
      <c r="I23" s="29"/>
      <c r="J23" s="29"/>
    </row>
    <row r="24" spans="2:11" ht="15" customHeight="1">
      <c r="B24" s="29"/>
      <c r="C24" s="29"/>
      <c r="D24" s="29"/>
      <c r="E24" s="29"/>
      <c r="F24" s="29"/>
      <c r="G24" s="29"/>
      <c r="H24" s="29"/>
      <c r="I24" s="29"/>
      <c r="J24" s="29"/>
    </row>
    <row r="25" spans="2:11" ht="15" customHeight="1">
      <c r="B25" s="29"/>
      <c r="C25" s="29"/>
      <c r="D25" s="29"/>
      <c r="E25" s="29"/>
      <c r="F25" s="29"/>
      <c r="G25" s="29"/>
      <c r="H25" s="29"/>
      <c r="I25" s="29"/>
      <c r="J25" s="29"/>
    </row>
    <row r="26" spans="2:11" ht="15" customHeight="1">
      <c r="B26" s="29"/>
      <c r="C26" s="29"/>
      <c r="D26" s="29"/>
      <c r="E26" s="29"/>
      <c r="F26" s="29"/>
      <c r="G26" s="29"/>
      <c r="H26" s="29"/>
      <c r="I26" s="29"/>
      <c r="J26" s="29"/>
      <c r="K26" s="29"/>
    </row>
    <row r="27" spans="2:11" ht="15" customHeight="1">
      <c r="B27" s="29"/>
      <c r="C27" s="29"/>
      <c r="D27" s="29"/>
      <c r="E27" s="29"/>
      <c r="F27" s="29"/>
      <c r="G27" s="29"/>
      <c r="H27" s="29"/>
      <c r="I27" s="29"/>
      <c r="J27" s="29"/>
      <c r="K27" s="29"/>
    </row>
    <row r="28" spans="2:11" ht="15" customHeight="1">
      <c r="B28" s="29"/>
      <c r="C28" s="29"/>
      <c r="D28" s="29"/>
      <c r="E28" s="29"/>
      <c r="F28" s="29"/>
      <c r="G28" s="29"/>
      <c r="H28" s="29"/>
      <c r="I28" s="29"/>
      <c r="J28" s="29"/>
      <c r="K28" s="29"/>
    </row>
    <row r="29" spans="2:11" ht="15" customHeight="1">
      <c r="B29" s="29"/>
      <c r="C29" s="29"/>
      <c r="D29" s="29"/>
      <c r="E29" s="29"/>
      <c r="F29" s="29"/>
      <c r="G29" s="29"/>
      <c r="H29" s="29"/>
      <c r="I29" s="29"/>
      <c r="J29" s="29"/>
      <c r="K29" s="29"/>
    </row>
    <row r="30" spans="2:11" ht="15" customHeight="1">
      <c r="B30" s="29"/>
      <c r="C30" s="29"/>
      <c r="D30" s="29"/>
      <c r="E30" s="29"/>
      <c r="F30" s="29"/>
      <c r="G30" s="29"/>
      <c r="H30" s="29"/>
      <c r="I30" s="29"/>
      <c r="J30" s="29"/>
      <c r="K30" s="29"/>
    </row>
    <row r="31" spans="2:11" ht="15" customHeight="1">
      <c r="B31" s="29"/>
      <c r="C31" s="29"/>
      <c r="D31" s="29"/>
      <c r="E31" s="29"/>
      <c r="F31" s="29"/>
      <c r="G31" s="29"/>
      <c r="H31" s="29"/>
      <c r="I31" s="29"/>
      <c r="J31" s="29"/>
      <c r="K31" s="29"/>
    </row>
    <row r="32" spans="2:11" ht="15" customHeight="1">
      <c r="B32" s="29"/>
      <c r="C32" s="29"/>
      <c r="D32" s="29"/>
      <c r="E32" s="29"/>
      <c r="F32" s="29"/>
      <c r="G32" s="29"/>
      <c r="H32" s="29"/>
      <c r="I32" s="29"/>
      <c r="J32" s="29"/>
      <c r="K32" s="29"/>
    </row>
    <row r="33" spans="2:11" ht="15" customHeight="1">
      <c r="B33" s="29"/>
      <c r="C33" s="29"/>
      <c r="D33" s="29"/>
      <c r="E33" s="29"/>
      <c r="F33" s="29"/>
      <c r="G33" s="29"/>
      <c r="H33" s="29"/>
      <c r="I33" s="29"/>
      <c r="J33" s="29"/>
      <c r="K33" s="29"/>
    </row>
    <row r="34" spans="2:11" ht="15" customHeight="1">
      <c r="B34" s="29"/>
      <c r="C34" s="29"/>
      <c r="D34" s="29"/>
      <c r="E34" s="29"/>
      <c r="F34" s="29"/>
      <c r="G34" s="29"/>
      <c r="H34" s="29"/>
      <c r="I34" s="29"/>
      <c r="J34" s="29"/>
      <c r="K34" s="29"/>
    </row>
    <row r="35" spans="2:11" ht="15" customHeight="1">
      <c r="B35" s="29"/>
      <c r="C35" s="29"/>
      <c r="D35" s="29"/>
      <c r="E35" s="29"/>
      <c r="F35" s="29"/>
      <c r="G35" s="29"/>
      <c r="H35" s="29"/>
      <c r="I35" s="29"/>
      <c r="J35" s="29"/>
      <c r="K35" s="29"/>
    </row>
    <row r="36" spans="2:11" ht="15" customHeight="1">
      <c r="B36" s="29"/>
      <c r="C36" s="29"/>
      <c r="D36" s="29"/>
      <c r="E36" s="29"/>
      <c r="F36" s="29"/>
      <c r="G36" s="29"/>
      <c r="H36" s="29"/>
      <c r="I36" s="29"/>
      <c r="J36" s="29"/>
      <c r="K36" s="29"/>
    </row>
    <row r="37" spans="2:11" ht="15" customHeight="1">
      <c r="B37" s="29"/>
      <c r="C37" s="29"/>
      <c r="D37" s="29"/>
      <c r="E37" s="29"/>
      <c r="F37" s="29"/>
      <c r="G37" s="29"/>
      <c r="H37" s="29"/>
      <c r="I37" s="29"/>
      <c r="J37" s="29"/>
      <c r="K37" s="29"/>
    </row>
    <row r="38" spans="2:11" ht="15" customHeight="1">
      <c r="B38" s="29"/>
      <c r="C38" s="29"/>
      <c r="D38" s="29"/>
      <c r="E38" s="29"/>
      <c r="F38" s="29"/>
      <c r="G38" s="29"/>
      <c r="H38" s="29"/>
      <c r="I38" s="29"/>
      <c r="J38" s="29"/>
      <c r="K38" s="29"/>
    </row>
    <row r="39" spans="2:11" ht="15" customHeight="1">
      <c r="B39" s="29"/>
      <c r="C39" s="29"/>
      <c r="D39" s="29"/>
      <c r="E39" s="29"/>
      <c r="F39" s="29"/>
      <c r="G39" s="29"/>
      <c r="H39" s="29"/>
      <c r="I39" s="29"/>
      <c r="J39" s="29"/>
      <c r="K39" s="29"/>
    </row>
    <row r="40" spans="2:11" ht="26">
      <c r="B40" s="29"/>
      <c r="C40" s="29"/>
      <c r="D40" s="29"/>
      <c r="E40" s="29"/>
      <c r="F40" s="29"/>
      <c r="G40" s="29"/>
      <c r="H40" s="29"/>
      <c r="I40" s="29"/>
      <c r="J40" s="29"/>
      <c r="K40" s="29"/>
    </row>
    <row r="41" spans="2:11" ht="26">
      <c r="B41" s="29"/>
      <c r="C41" s="29"/>
      <c r="D41" s="29"/>
      <c r="E41" s="29"/>
      <c r="F41" s="29"/>
      <c r="G41" s="29"/>
      <c r="H41" s="29"/>
      <c r="I41" s="29"/>
      <c r="J41" s="29"/>
    </row>
    <row r="42" spans="2:11" ht="26">
      <c r="B42" s="29"/>
      <c r="C42" s="29"/>
      <c r="D42" s="29"/>
      <c r="E42" s="29"/>
      <c r="F42" s="29"/>
      <c r="G42" s="29"/>
      <c r="H42" s="29"/>
      <c r="I42" s="29"/>
      <c r="J42" s="29"/>
    </row>
    <row r="43" spans="2:11" ht="26">
      <c r="B43" s="29"/>
      <c r="C43" s="29"/>
      <c r="D43" s="29"/>
      <c r="E43" s="29"/>
      <c r="F43" s="29"/>
      <c r="G43" s="29"/>
      <c r="H43" s="29"/>
      <c r="I43" s="29"/>
      <c r="J43" s="29"/>
    </row>
  </sheetData>
  <sheetProtection selectLockedCells="1" selectUnlockedCells="1"/>
  <mergeCells count="10">
    <mergeCell ref="B5:L5"/>
    <mergeCell ref="B7:L7"/>
    <mergeCell ref="B14:L14"/>
    <mergeCell ref="B13:L13"/>
    <mergeCell ref="B10:L10"/>
    <mergeCell ref="B11:L11"/>
    <mergeCell ref="B6:L6"/>
    <mergeCell ref="B12:L12"/>
    <mergeCell ref="B9:L9"/>
    <mergeCell ref="B8:L8"/>
  </mergeCells>
  <printOptions horizontalCentered="1"/>
  <pageMargins left="0.5" right="0.5" top="0.5" bottom="0.5" header="0.3" footer="0.3"/>
  <pageSetup scale="95" orientation="landscape" r:id="rId1"/>
  <headerFooter>
    <oddFooter>&amp;L&amp;A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9AB5D-CDC2-4441-96E1-ED584E31424F}">
  <sheetPr>
    <tabColor theme="4" tint="-0.249977111117893"/>
    <pageSetUpPr fitToPage="1"/>
  </sheetPr>
  <dimension ref="B1:Q15"/>
  <sheetViews>
    <sheetView showGridLines="0" zoomScaleNormal="100" workbookViewId="0"/>
  </sheetViews>
  <sheetFormatPr defaultColWidth="8.81640625" defaultRowHeight="15.5"/>
  <cols>
    <col min="1" max="1" width="3.81640625" style="121" customWidth="1"/>
    <col min="2" max="11" width="8.81640625" style="121"/>
    <col min="12" max="12" width="77.7265625" style="121" customWidth="1"/>
    <col min="13" max="13" width="9.26953125" style="121" customWidth="1"/>
    <col min="14" max="14" width="9.453125" style="121" customWidth="1"/>
    <col min="15" max="15" width="42.26953125" style="121" customWidth="1"/>
    <col min="16" max="16" width="4.453125" style="121" customWidth="1"/>
    <col min="17" max="17" width="0.7265625" style="121" customWidth="1"/>
    <col min="18" max="16384" width="8.81640625" style="121"/>
  </cols>
  <sheetData>
    <row r="1" spans="2:17">
      <c r="B1" s="4"/>
      <c r="C1" s="4"/>
      <c r="D1" s="4"/>
      <c r="E1" s="4"/>
      <c r="F1" s="4"/>
      <c r="G1" s="4"/>
      <c r="H1" s="4"/>
      <c r="I1" s="4"/>
      <c r="J1" s="4"/>
      <c r="K1" s="4"/>
      <c r="L1" s="4"/>
    </row>
    <row r="2" spans="2:17">
      <c r="B2" s="4"/>
      <c r="C2" s="4"/>
      <c r="D2" s="4"/>
      <c r="E2" s="4"/>
      <c r="F2" s="4"/>
      <c r="G2" s="4"/>
      <c r="H2" s="4"/>
      <c r="I2" s="4"/>
      <c r="J2" s="4"/>
      <c r="K2" s="4"/>
      <c r="L2" s="4"/>
    </row>
    <row r="3" spans="2:17">
      <c r="B3" s="4"/>
      <c r="C3" s="4"/>
      <c r="D3" s="4"/>
      <c r="E3" s="4"/>
      <c r="F3" s="4"/>
      <c r="G3" s="4"/>
      <c r="H3" s="4"/>
      <c r="I3" s="4"/>
      <c r="J3" s="4"/>
      <c r="K3" s="4"/>
      <c r="L3" s="4"/>
    </row>
    <row r="4" spans="2:17">
      <c r="B4" s="4"/>
      <c r="C4" s="4"/>
      <c r="D4" s="4"/>
      <c r="E4" s="4"/>
      <c r="F4" s="4"/>
      <c r="G4" s="4"/>
      <c r="H4" s="4"/>
      <c r="I4" s="4"/>
      <c r="J4" s="4"/>
      <c r="K4" s="4"/>
      <c r="L4" s="4"/>
    </row>
    <row r="5" spans="2:17" ht="26">
      <c r="B5" s="491" t="s">
        <v>53</v>
      </c>
      <c r="C5" s="491"/>
      <c r="D5" s="491"/>
      <c r="E5" s="491"/>
      <c r="F5" s="491"/>
      <c r="G5" s="491"/>
      <c r="H5" s="491"/>
      <c r="I5" s="491"/>
      <c r="J5" s="491"/>
      <c r="K5" s="491"/>
      <c r="L5" s="491"/>
    </row>
    <row r="6" spans="2:17" ht="30" customHeight="1">
      <c r="B6" s="496" t="s">
        <v>127</v>
      </c>
      <c r="C6" s="496"/>
      <c r="D6" s="496"/>
      <c r="E6" s="496"/>
      <c r="F6" s="496"/>
      <c r="G6" s="496"/>
      <c r="H6" s="496"/>
      <c r="I6" s="496"/>
      <c r="J6" s="496"/>
      <c r="K6" s="496"/>
      <c r="L6" s="496"/>
      <c r="M6" s="615" t="s">
        <v>128</v>
      </c>
      <c r="N6" s="616"/>
      <c r="O6" s="616"/>
      <c r="P6" s="177"/>
      <c r="Q6" s="177"/>
    </row>
    <row r="7" spans="2:17" ht="30" customHeight="1">
      <c r="B7" s="620">
        <f>'Applicant-4 (Pre-App Pg 1)'!D12</f>
        <v>0</v>
      </c>
      <c r="C7" s="620"/>
      <c r="D7" s="620"/>
      <c r="E7" s="620"/>
      <c r="F7" s="620"/>
      <c r="G7" s="620"/>
      <c r="H7" s="620"/>
      <c r="I7" s="620"/>
      <c r="J7" s="620"/>
      <c r="K7" s="620"/>
      <c r="L7" s="620"/>
      <c r="M7" s="117" t="s">
        <v>129</v>
      </c>
      <c r="N7" s="119" t="s">
        <v>129</v>
      </c>
      <c r="O7" s="125" t="s">
        <v>130</v>
      </c>
    </row>
    <row r="8" spans="2:17" ht="72" customHeight="1">
      <c r="B8" s="624" t="s">
        <v>131</v>
      </c>
      <c r="C8" s="625"/>
      <c r="D8" s="625"/>
      <c r="E8" s="625"/>
      <c r="F8" s="625"/>
      <c r="G8" s="625"/>
      <c r="H8" s="625"/>
      <c r="I8" s="625"/>
      <c r="J8" s="625"/>
      <c r="K8" s="625"/>
      <c r="L8" s="626"/>
      <c r="M8" s="176" t="s">
        <v>132</v>
      </c>
      <c r="N8" s="117" t="s">
        <v>133</v>
      </c>
      <c r="O8" s="178"/>
      <c r="P8" s="122"/>
      <c r="Q8" s="122"/>
    </row>
    <row r="9" spans="2:17" ht="34.9" customHeight="1">
      <c r="B9" s="13">
        <v>1</v>
      </c>
      <c r="C9" s="624" t="s">
        <v>134</v>
      </c>
      <c r="D9" s="625"/>
      <c r="E9" s="625"/>
      <c r="F9" s="625"/>
      <c r="G9" s="625"/>
      <c r="H9" s="625"/>
      <c r="I9" s="625"/>
      <c r="J9" s="625"/>
      <c r="K9" s="625"/>
      <c r="L9" s="626"/>
      <c r="M9" s="125">
        <v>0</v>
      </c>
      <c r="N9" s="125">
        <v>0</v>
      </c>
      <c r="O9" s="179"/>
      <c r="P9" s="175"/>
      <c r="Q9" s="175"/>
    </row>
    <row r="10" spans="2:17" ht="34.9" customHeight="1">
      <c r="B10" s="13">
        <v>2</v>
      </c>
      <c r="C10" s="627" t="s">
        <v>135</v>
      </c>
      <c r="D10" s="628"/>
      <c r="E10" s="628"/>
      <c r="F10" s="628"/>
      <c r="G10" s="628"/>
      <c r="H10" s="628"/>
      <c r="I10" s="628"/>
      <c r="J10" s="628"/>
      <c r="K10" s="628"/>
      <c r="L10" s="629"/>
      <c r="M10" s="125">
        <v>0</v>
      </c>
      <c r="N10" s="125">
        <v>0</v>
      </c>
      <c r="O10" s="179"/>
      <c r="P10" s="175"/>
      <c r="Q10" s="175"/>
    </row>
    <row r="11" spans="2:17" ht="34.9" customHeight="1">
      <c r="B11" s="13">
        <v>3</v>
      </c>
      <c r="C11" s="624" t="s">
        <v>136</v>
      </c>
      <c r="D11" s="625"/>
      <c r="E11" s="625"/>
      <c r="F11" s="625"/>
      <c r="G11" s="625"/>
      <c r="H11" s="625"/>
      <c r="I11" s="625"/>
      <c r="J11" s="625"/>
      <c r="K11" s="625"/>
      <c r="L11" s="626"/>
      <c r="M11" s="125">
        <v>0</v>
      </c>
      <c r="N11" s="125">
        <v>0</v>
      </c>
      <c r="O11" s="179"/>
      <c r="P11" s="175"/>
      <c r="Q11" s="175"/>
    </row>
    <row r="12" spans="2:17" ht="34.9" customHeight="1">
      <c r="B12" s="13">
        <v>4</v>
      </c>
      <c r="C12" s="624" t="s">
        <v>137</v>
      </c>
      <c r="D12" s="625"/>
      <c r="E12" s="625"/>
      <c r="F12" s="625"/>
      <c r="G12" s="625"/>
      <c r="H12" s="625"/>
      <c r="I12" s="625"/>
      <c r="J12" s="625"/>
      <c r="K12" s="625"/>
      <c r="L12" s="626"/>
      <c r="M12" s="125">
        <v>0</v>
      </c>
      <c r="N12" s="125">
        <v>0</v>
      </c>
      <c r="O12" s="179"/>
      <c r="P12" s="175"/>
      <c r="Q12" s="175"/>
    </row>
    <row r="13" spans="2:17" ht="34.9" customHeight="1">
      <c r="B13" s="13">
        <v>5</v>
      </c>
      <c r="C13" s="624" t="s">
        <v>138</v>
      </c>
      <c r="D13" s="625"/>
      <c r="E13" s="625"/>
      <c r="F13" s="625"/>
      <c r="G13" s="625"/>
      <c r="H13" s="625"/>
      <c r="I13" s="625"/>
      <c r="J13" s="625"/>
      <c r="K13" s="625"/>
      <c r="L13" s="626"/>
      <c r="M13" s="125">
        <v>0</v>
      </c>
      <c r="N13" s="125">
        <v>0</v>
      </c>
      <c r="O13" s="179"/>
      <c r="P13" s="175"/>
      <c r="Q13" s="175"/>
    </row>
    <row r="14" spans="2:17" ht="98.5" customHeight="1">
      <c r="B14" s="621" t="s">
        <v>139</v>
      </c>
      <c r="C14" s="622"/>
      <c r="D14" s="622"/>
      <c r="E14" s="622"/>
      <c r="F14" s="622"/>
      <c r="G14" s="622"/>
      <c r="H14" s="622"/>
      <c r="I14" s="622"/>
      <c r="J14" s="622"/>
      <c r="K14" s="622"/>
      <c r="L14" s="623"/>
      <c r="M14" s="168">
        <v>0</v>
      </c>
      <c r="N14" s="168">
        <v>0</v>
      </c>
      <c r="O14" s="181" t="s">
        <v>140</v>
      </c>
      <c r="P14" s="123"/>
      <c r="Q14" s="123"/>
    </row>
    <row r="15" spans="2:17" ht="29.5" customHeight="1">
      <c r="B15" s="617" t="s">
        <v>141</v>
      </c>
      <c r="C15" s="618"/>
      <c r="D15" s="618"/>
      <c r="E15" s="618"/>
      <c r="F15" s="618"/>
      <c r="G15" s="618"/>
      <c r="H15" s="618"/>
      <c r="I15" s="618"/>
      <c r="J15" s="618"/>
      <c r="K15" s="618"/>
      <c r="L15" s="619"/>
      <c r="M15" s="124">
        <f>SUM(M9:M14)</f>
        <v>0</v>
      </c>
      <c r="N15" s="126">
        <f>SUM(N9:N14)</f>
        <v>0</v>
      </c>
      <c r="O15" s="180" t="s">
        <v>142</v>
      </c>
    </row>
  </sheetData>
  <sheetProtection selectLockedCells="1" selectUnlockedCells="1"/>
  <mergeCells count="12">
    <mergeCell ref="M6:O6"/>
    <mergeCell ref="B15:L15"/>
    <mergeCell ref="B5:L5"/>
    <mergeCell ref="B6:L6"/>
    <mergeCell ref="B7:L7"/>
    <mergeCell ref="B14:L14"/>
    <mergeCell ref="C9:L9"/>
    <mergeCell ref="C10:L10"/>
    <mergeCell ref="C11:L11"/>
    <mergeCell ref="C12:L12"/>
    <mergeCell ref="C13:L13"/>
    <mergeCell ref="B8:L8"/>
  </mergeCells>
  <printOptions horizontalCentered="1"/>
  <pageMargins left="0.5" right="0.5" top="0.5" bottom="0.5" header="0.3" footer="0.3"/>
  <pageSetup scale="54" orientation="landscape" r:id="rId1"/>
  <headerFooter>
    <oddFooter>&amp;L&amp;A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62158-9B07-4406-A516-36610F636A0D}">
  <sheetPr>
    <tabColor theme="4"/>
  </sheetPr>
  <dimension ref="B7:L31"/>
  <sheetViews>
    <sheetView showGridLines="0" zoomScale="96" zoomScaleNormal="96" workbookViewId="0"/>
  </sheetViews>
  <sheetFormatPr defaultColWidth="10.7265625" defaultRowHeight="15.5"/>
  <cols>
    <col min="1" max="1" width="4.453125" style="4" customWidth="1"/>
    <col min="2" max="2" width="6.7265625" style="4" customWidth="1"/>
    <col min="3" max="3" width="45.7265625" style="4" customWidth="1"/>
    <col min="4" max="4" width="6.7265625" style="4" customWidth="1"/>
    <col min="5" max="5" width="18.54296875" style="4" customWidth="1"/>
    <col min="6" max="6" width="20.54296875" style="4" customWidth="1"/>
    <col min="7" max="7" width="11" style="4" customWidth="1"/>
    <col min="8" max="8" width="15.1796875" style="4" customWidth="1"/>
    <col min="9" max="9" width="8.26953125" style="4" customWidth="1"/>
    <col min="10" max="10" width="8.7265625" style="4" customWidth="1"/>
    <col min="11" max="11" width="2.54296875" style="4" customWidth="1"/>
    <col min="12" max="12" width="14.81640625" style="4" customWidth="1"/>
    <col min="13" max="16384" width="10.7265625" style="4"/>
  </cols>
  <sheetData>
    <row r="7" spans="2:12" ht="27" customHeight="1">
      <c r="B7" s="491" t="s">
        <v>53</v>
      </c>
      <c r="C7" s="491"/>
      <c r="D7" s="491"/>
      <c r="E7" s="491"/>
      <c r="F7" s="491"/>
      <c r="G7" s="491"/>
      <c r="H7" s="491"/>
      <c r="I7" s="491"/>
      <c r="J7" s="491"/>
      <c r="K7" s="491"/>
      <c r="L7" s="491"/>
    </row>
    <row r="8" spans="2:12" ht="27.75" customHeight="1">
      <c r="B8" s="496" t="s">
        <v>143</v>
      </c>
      <c r="C8" s="496"/>
      <c r="D8" s="496"/>
      <c r="E8" s="496"/>
      <c r="F8" s="496"/>
      <c r="G8" s="496"/>
      <c r="H8" s="496"/>
      <c r="I8" s="496"/>
      <c r="J8" s="496"/>
      <c r="K8" s="496"/>
      <c r="L8" s="496"/>
    </row>
    <row r="9" spans="2:12" ht="28.5" customHeight="1">
      <c r="B9" s="620">
        <f>'Applicant-4 (Pre-App Pg 1)'!D12</f>
        <v>0</v>
      </c>
      <c r="C9" s="620"/>
      <c r="D9" s="620"/>
      <c r="E9" s="620"/>
      <c r="F9" s="620"/>
      <c r="G9" s="620"/>
      <c r="H9" s="620"/>
      <c r="I9" s="620"/>
      <c r="J9" s="620"/>
      <c r="K9" s="620"/>
      <c r="L9" s="620"/>
    </row>
    <row r="10" spans="2:12" ht="30" customHeight="1">
      <c r="B10" s="647" t="s">
        <v>144</v>
      </c>
      <c r="C10" s="648"/>
      <c r="D10" s="648"/>
      <c r="E10" s="648"/>
      <c r="F10" s="648"/>
      <c r="G10" s="648"/>
      <c r="H10" s="648"/>
      <c r="I10" s="648"/>
      <c r="J10" s="648"/>
      <c r="K10" s="648"/>
      <c r="L10" s="649"/>
    </row>
    <row r="11" spans="2:12" ht="30" customHeight="1">
      <c r="B11" s="552" t="s">
        <v>145</v>
      </c>
      <c r="C11" s="553"/>
      <c r="D11" s="553"/>
      <c r="E11" s="553"/>
      <c r="F11" s="553"/>
      <c r="G11" s="553"/>
      <c r="H11" s="553"/>
      <c r="I11" s="554"/>
      <c r="J11" s="631" t="s">
        <v>146</v>
      </c>
      <c r="K11" s="633"/>
      <c r="L11" s="632"/>
    </row>
    <row r="12" spans="2:12" ht="30" customHeight="1">
      <c r="B12" s="495" t="s">
        <v>147</v>
      </c>
      <c r="C12" s="495"/>
      <c r="D12" s="641"/>
      <c r="E12" s="642"/>
      <c r="F12" s="642"/>
      <c r="G12" s="642"/>
      <c r="H12" s="642"/>
      <c r="I12" s="642"/>
      <c r="J12" s="642"/>
      <c r="K12" s="642"/>
      <c r="L12" s="643"/>
    </row>
    <row r="13" spans="2:12" ht="30" customHeight="1">
      <c r="B13" s="495" t="s">
        <v>148</v>
      </c>
      <c r="C13" s="495"/>
      <c r="D13" s="641"/>
      <c r="E13" s="642"/>
      <c r="F13" s="642"/>
      <c r="G13" s="642"/>
      <c r="H13" s="642"/>
      <c r="I13" s="642"/>
      <c r="J13" s="642"/>
      <c r="K13" s="642"/>
      <c r="L13" s="643"/>
    </row>
    <row r="14" spans="2:12" ht="30" customHeight="1">
      <c r="B14" s="495" t="s">
        <v>149</v>
      </c>
      <c r="C14" s="495"/>
      <c r="D14" s="641"/>
      <c r="E14" s="642"/>
      <c r="F14" s="642"/>
      <c r="G14" s="643"/>
      <c r="H14" s="28" t="s">
        <v>150</v>
      </c>
      <c r="I14" s="528"/>
      <c r="J14" s="528"/>
      <c r="K14" s="528"/>
      <c r="L14" s="528"/>
    </row>
    <row r="15" spans="2:12" ht="30" customHeight="1">
      <c r="B15" s="495" t="s">
        <v>151</v>
      </c>
      <c r="C15" s="495"/>
      <c r="D15" s="641"/>
      <c r="E15" s="642"/>
      <c r="F15" s="642"/>
      <c r="G15" s="642"/>
      <c r="H15" s="642"/>
      <c r="I15" s="642"/>
      <c r="J15" s="642"/>
      <c r="K15" s="642"/>
      <c r="L15" s="643"/>
    </row>
    <row r="16" spans="2:12" ht="30" customHeight="1">
      <c r="B16" s="540" t="s">
        <v>152</v>
      </c>
      <c r="C16" s="540"/>
      <c r="D16" s="630">
        <v>0</v>
      </c>
      <c r="E16" s="630"/>
      <c r="F16" s="540" t="s">
        <v>153</v>
      </c>
      <c r="G16" s="540"/>
      <c r="H16" s="540"/>
      <c r="I16" s="540"/>
      <c r="J16" s="630">
        <v>0</v>
      </c>
      <c r="K16" s="630"/>
      <c r="L16" s="630"/>
    </row>
    <row r="17" spans="2:12" ht="33" customHeight="1">
      <c r="B17" s="552" t="s">
        <v>154</v>
      </c>
      <c r="C17" s="553"/>
      <c r="D17" s="528" t="s">
        <v>146</v>
      </c>
      <c r="E17" s="528"/>
      <c r="F17" s="540" t="s">
        <v>155</v>
      </c>
      <c r="G17" s="540"/>
      <c r="H17" s="540"/>
      <c r="I17" s="540"/>
      <c r="J17" s="633" t="s">
        <v>156</v>
      </c>
      <c r="K17" s="633"/>
      <c r="L17" s="632"/>
    </row>
    <row r="18" spans="2:12" ht="30" customHeight="1">
      <c r="B18" s="540" t="s">
        <v>157</v>
      </c>
      <c r="C18" s="540"/>
      <c r="D18" s="528"/>
      <c r="E18" s="528"/>
      <c r="F18" s="199" t="s">
        <v>158</v>
      </c>
      <c r="G18" s="631" t="s">
        <v>146</v>
      </c>
      <c r="H18" s="632"/>
      <c r="I18" s="634" t="s">
        <v>159</v>
      </c>
      <c r="J18" s="634"/>
      <c r="K18" s="634"/>
      <c r="L18" s="66"/>
    </row>
    <row r="19" spans="2:12" ht="30" customHeight="1">
      <c r="B19" s="552" t="s">
        <v>160</v>
      </c>
      <c r="C19" s="554"/>
      <c r="D19" s="631" t="s">
        <v>146</v>
      </c>
      <c r="E19" s="632"/>
      <c r="F19" s="552" t="s">
        <v>161</v>
      </c>
      <c r="G19" s="553"/>
      <c r="H19" s="554"/>
      <c r="I19" s="638" t="s">
        <v>146</v>
      </c>
      <c r="J19" s="639"/>
      <c r="K19" s="639"/>
      <c r="L19" s="640"/>
    </row>
    <row r="20" spans="2:12" ht="30" customHeight="1">
      <c r="B20" s="552" t="s">
        <v>162</v>
      </c>
      <c r="C20" s="554"/>
      <c r="D20" s="631" t="s">
        <v>163</v>
      </c>
      <c r="E20" s="632"/>
      <c r="F20" s="552" t="s">
        <v>164</v>
      </c>
      <c r="G20" s="553"/>
      <c r="H20" s="554"/>
      <c r="I20" s="631"/>
      <c r="J20" s="633"/>
      <c r="K20" s="633"/>
      <c r="L20" s="632"/>
    </row>
    <row r="21" spans="2:12" ht="30.65" customHeight="1">
      <c r="B21" s="540" t="s">
        <v>165</v>
      </c>
      <c r="C21" s="540"/>
      <c r="D21" s="633" t="s">
        <v>146</v>
      </c>
      <c r="E21" s="632"/>
      <c r="F21" s="470" t="s">
        <v>166</v>
      </c>
      <c r="G21" s="471"/>
      <c r="H21" s="471"/>
      <c r="I21" s="471"/>
      <c r="J21" s="471"/>
      <c r="K21" s="471"/>
      <c r="L21" s="472"/>
    </row>
    <row r="22" spans="2:12" ht="30" customHeight="1">
      <c r="B22" s="552" t="s">
        <v>167</v>
      </c>
      <c r="C22" s="554"/>
      <c r="D22" s="631" t="s">
        <v>163</v>
      </c>
      <c r="E22" s="632"/>
      <c r="F22" s="552" t="s">
        <v>168</v>
      </c>
      <c r="G22" s="553"/>
      <c r="H22" s="553"/>
      <c r="I22" s="553"/>
      <c r="J22" s="553"/>
      <c r="K22" s="553"/>
      <c r="L22" s="554"/>
    </row>
    <row r="23" spans="2:12" ht="30" customHeight="1">
      <c r="B23" s="641"/>
      <c r="C23" s="642"/>
      <c r="D23" s="642"/>
      <c r="E23" s="642"/>
      <c r="F23" s="642"/>
      <c r="G23" s="642"/>
      <c r="H23" s="642"/>
      <c r="I23" s="642"/>
      <c r="J23" s="642"/>
      <c r="K23" s="642"/>
      <c r="L23" s="643"/>
    </row>
    <row r="24" spans="2:12" ht="30" customHeight="1">
      <c r="B24" s="537" t="s">
        <v>169</v>
      </c>
      <c r="C24" s="538"/>
      <c r="D24" s="538"/>
      <c r="E24" s="538"/>
      <c r="F24" s="538"/>
      <c r="G24" s="538"/>
      <c r="H24" s="538"/>
      <c r="I24" s="532"/>
      <c r="J24" s="532"/>
      <c r="K24" s="532"/>
      <c r="L24" s="532"/>
    </row>
    <row r="25" spans="2:12" ht="36.65" customHeight="1">
      <c r="B25" s="635" t="s">
        <v>170</v>
      </c>
      <c r="C25" s="636"/>
      <c r="D25" s="636"/>
      <c r="E25" s="636"/>
      <c r="F25" s="636"/>
      <c r="G25" s="636"/>
      <c r="H25" s="636"/>
      <c r="I25" s="636"/>
      <c r="J25" s="636"/>
      <c r="K25" s="636"/>
      <c r="L25" s="637"/>
    </row>
    <row r="26" spans="2:12" ht="70.150000000000006" customHeight="1">
      <c r="B26" s="558" t="s">
        <v>171</v>
      </c>
      <c r="C26" s="558"/>
      <c r="D26" s="558"/>
      <c r="E26" s="558"/>
      <c r="F26" s="558"/>
      <c r="G26" s="558"/>
      <c r="H26" s="558"/>
      <c r="I26" s="558"/>
      <c r="J26" s="558"/>
      <c r="K26" s="558"/>
      <c r="L26" s="116" t="s">
        <v>146</v>
      </c>
    </row>
    <row r="27" spans="2:12" ht="36" customHeight="1">
      <c r="B27" s="558" t="s">
        <v>172</v>
      </c>
      <c r="C27" s="558"/>
      <c r="D27" s="558"/>
      <c r="E27" s="558"/>
      <c r="F27" s="558"/>
      <c r="G27" s="558"/>
      <c r="H27" s="558"/>
      <c r="I27" s="558"/>
      <c r="J27" s="558"/>
      <c r="K27" s="558"/>
      <c r="L27" s="66" t="s">
        <v>146</v>
      </c>
    </row>
    <row r="28" spans="2:12" ht="48.65" customHeight="1">
      <c r="B28" s="540" t="s">
        <v>173</v>
      </c>
      <c r="C28" s="540"/>
      <c r="D28" s="540"/>
      <c r="E28" s="540"/>
      <c r="F28" s="540"/>
      <c r="G28" s="540"/>
      <c r="H28" s="540"/>
      <c r="I28" s="540"/>
      <c r="J28" s="540"/>
      <c r="K28" s="540"/>
      <c r="L28" s="66" t="s">
        <v>146</v>
      </c>
    </row>
    <row r="29" spans="2:12" ht="30" customHeight="1">
      <c r="B29" s="646" t="s">
        <v>174</v>
      </c>
      <c r="C29" s="646"/>
      <c r="D29" s="646"/>
      <c r="E29" s="646"/>
      <c r="F29" s="646"/>
      <c r="G29" s="646"/>
      <c r="H29" s="646"/>
      <c r="I29" s="646"/>
      <c r="J29" s="646"/>
      <c r="K29" s="646"/>
      <c r="L29" s="646"/>
    </row>
    <row r="30" spans="2:12" ht="30" customHeight="1">
      <c r="B30" s="644" t="s">
        <v>175</v>
      </c>
      <c r="C30" s="644"/>
      <c r="D30" s="644"/>
      <c r="E30" s="644"/>
      <c r="F30" s="645" t="b">
        <f>IF(J16&gt;25000,TRUE,FALSE)</f>
        <v>0</v>
      </c>
      <c r="G30" s="645"/>
    </row>
    <row r="31" spans="2:12">
      <c r="B31" s="68" t="s">
        <v>176</v>
      </c>
    </row>
  </sheetData>
  <sheetProtection selectLockedCells="1"/>
  <dataConsolidate/>
  <mergeCells count="50">
    <mergeCell ref="B7:L7"/>
    <mergeCell ref="B8:L8"/>
    <mergeCell ref="B9:L9"/>
    <mergeCell ref="B15:C15"/>
    <mergeCell ref="D15:L15"/>
    <mergeCell ref="B11:I11"/>
    <mergeCell ref="J11:L11"/>
    <mergeCell ref="B12:C12"/>
    <mergeCell ref="D12:L12"/>
    <mergeCell ref="B13:C13"/>
    <mergeCell ref="D13:L13"/>
    <mergeCell ref="B10:L10"/>
    <mergeCell ref="B14:C14"/>
    <mergeCell ref="D14:G14"/>
    <mergeCell ref="I14:L14"/>
    <mergeCell ref="B30:E30"/>
    <mergeCell ref="F30:G30"/>
    <mergeCell ref="B29:L29"/>
    <mergeCell ref="B28:K28"/>
    <mergeCell ref="B27:K27"/>
    <mergeCell ref="B25:L25"/>
    <mergeCell ref="I19:L19"/>
    <mergeCell ref="B26:K26"/>
    <mergeCell ref="F20:H20"/>
    <mergeCell ref="B19:C19"/>
    <mergeCell ref="I20:L20"/>
    <mergeCell ref="B24:H24"/>
    <mergeCell ref="I24:L24"/>
    <mergeCell ref="B20:C20"/>
    <mergeCell ref="D20:E20"/>
    <mergeCell ref="B21:C21"/>
    <mergeCell ref="D21:E21"/>
    <mergeCell ref="B22:C22"/>
    <mergeCell ref="D22:E22"/>
    <mergeCell ref="F22:L22"/>
    <mergeCell ref="B23:L23"/>
    <mergeCell ref="B16:C16"/>
    <mergeCell ref="D16:E16"/>
    <mergeCell ref="F16:I16"/>
    <mergeCell ref="J16:L16"/>
    <mergeCell ref="D19:E19"/>
    <mergeCell ref="F19:H19"/>
    <mergeCell ref="B17:C17"/>
    <mergeCell ref="D17:E17"/>
    <mergeCell ref="F17:I17"/>
    <mergeCell ref="B18:C18"/>
    <mergeCell ref="D18:E18"/>
    <mergeCell ref="J17:L17"/>
    <mergeCell ref="G18:H18"/>
    <mergeCell ref="I18:K18"/>
  </mergeCells>
  <dataValidations count="9">
    <dataValidation type="list" allowBlank="1" showInputMessage="1" showErrorMessage="1" sqref="J11:L11" xr:uid="{C613CF00-F210-4F43-A708-5CCE6DA873C4}">
      <formula1>"Select One, Yes, No"</formula1>
    </dataValidation>
    <dataValidation type="list" allowBlank="1" showInputMessage="1" showErrorMessage="1" sqref="D20:E20" xr:uid="{1084A7F8-3939-4ACE-9C38-6E5EFBF59E43}">
      <formula1>"Select one, Yes, No, Not Sure"</formula1>
    </dataValidation>
    <dataValidation type="list" allowBlank="1" showInputMessage="1" showErrorMessage="1" sqref="D19:E19" xr:uid="{0674A352-7F2E-48AF-8950-7E70CDF18013}">
      <formula1>"Select One, Single Family, Multifamily, Other"</formula1>
    </dataValidation>
    <dataValidation type="list" allowBlank="1" showInputMessage="1" showErrorMessage="1" sqref="L26:L28" xr:uid="{874A8FDA-3FD1-4DFF-9085-5E0F33AA6D1E}">
      <formula1>"Select One, Not Sure, No, Yes"</formula1>
    </dataValidation>
    <dataValidation type="list" allowBlank="1" showInputMessage="1" showErrorMessage="1" sqref="I24:L24" xr:uid="{90B07C93-30BD-4924-901E-AC62A213F060}">
      <formula1>"&lt; 180 days, &gt; 180 days"</formula1>
    </dataValidation>
    <dataValidation type="list" allowBlank="1" showInputMessage="1" showErrorMessage="1" sqref="D17:E17 I19:L19" xr:uid="{17932B87-BA16-4883-960D-83BA7C6E4E3D}">
      <formula1>"Select One, Yes, No, Not Sure"</formula1>
    </dataValidation>
    <dataValidation type="list" allowBlank="1" showInputMessage="1" showErrorMessage="1" sqref="D21:E21" xr:uid="{FA9D79FD-28D5-4A57-948B-F56614A3A4D3}">
      <formula1>"Select One, Yes, No, Not sure"</formula1>
    </dataValidation>
    <dataValidation type="list" allowBlank="1" showInputMessage="1" showErrorMessage="1" sqref="D22:E22" xr:uid="{FB8BB091-EB81-412D-A029-E677F275EC28}">
      <formula1>"Select one, Yes, No"</formula1>
    </dataValidation>
    <dataValidation type="list" allowBlank="1" showInputMessage="1" showErrorMessage="1" sqref="G18" xr:uid="{B8C263BC-6CAF-4EFB-8E5B-67D967F2315F}">
      <formula1>"Select One, New Construction,Rehabilitation,New Construction &amp; Rehabilitation"</formula1>
    </dataValidation>
  </dataValidations>
  <printOptions horizontalCentered="1"/>
  <pageMargins left="0.2" right="0.2" top="0.25" bottom="0.25" header="0.3" footer="0.3"/>
  <pageSetup scale="56" orientation="portrait" r:id="rId1"/>
  <headerFooter>
    <oddFooter>&amp;L&amp;A</oddFooter>
  </headerFooter>
  <ignoredErrors>
    <ignoredError sqref="F30"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D9242AD1E55644B82029B1A485F90EC" ma:contentTypeVersion="3" ma:contentTypeDescription="Create a new document." ma:contentTypeScope="" ma:versionID="eecb7b54865bf083b45179f69191e351">
  <xsd:schema xmlns:xsd="http://www.w3.org/2001/XMLSchema" xmlns:xs="http://www.w3.org/2001/XMLSchema" xmlns:p="http://schemas.microsoft.com/office/2006/metadata/properties" xmlns:ns2="a5f618b8-9e03-4af3-9520-29d52d7e7f73" targetNamespace="http://schemas.microsoft.com/office/2006/metadata/properties" ma:root="true" ma:fieldsID="0b0eeb8bd72c023dc098cd4d2fea23e5" ns2:_="">
    <xsd:import namespace="a5f618b8-9e03-4af3-9520-29d52d7e7f73"/>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f618b8-9e03-4af3-9520-29d52d7e7f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FCE054A-3AB8-427D-B840-A95CA35509CE}">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07AAE79A-5802-4078-9B17-A77D0A833DAE}">
  <ds:schemaRefs>
    <ds:schemaRef ds:uri="http://schemas.microsoft.com/sharepoint/v3/contenttype/forms"/>
  </ds:schemaRefs>
</ds:datastoreItem>
</file>

<file path=customXml/itemProps3.xml><?xml version="1.0" encoding="utf-8"?>
<ds:datastoreItem xmlns:ds="http://schemas.openxmlformats.org/officeDocument/2006/customXml" ds:itemID="{B4080884-3D18-42C7-AB6E-6AF38034CB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f618b8-9e03-4af3-9520-29d52d7e7f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31</vt:i4>
      </vt:variant>
    </vt:vector>
  </HeadingPairs>
  <TitlesOfParts>
    <vt:vector size="62" baseType="lpstr">
      <vt:lpstr>RFP COVER </vt:lpstr>
      <vt:lpstr>Instructions 1</vt:lpstr>
      <vt:lpstr>Instructions 2</vt:lpstr>
      <vt:lpstr>Applicant-4 (Pre-App Pg 1)</vt:lpstr>
      <vt:lpstr>ALTS-5 (Pre-App Pg 2)</vt:lpstr>
      <vt:lpstr>Predevelopment Start</vt:lpstr>
      <vt:lpstr> Predev Narrative Site 1</vt:lpstr>
      <vt:lpstr>Predev. Site 1 Details</vt:lpstr>
      <vt:lpstr>Predev Site 1 Budget </vt:lpstr>
      <vt:lpstr>Predev Scoring Site 1 </vt:lpstr>
      <vt:lpstr>Predev. Back up Site</vt:lpstr>
      <vt:lpstr>Predev Back Up Site</vt:lpstr>
      <vt:lpstr>Perm Gap Start</vt:lpstr>
      <vt:lpstr>Perm Gap Narratives </vt:lpstr>
      <vt:lpstr>Perm Gap Details</vt:lpstr>
      <vt:lpstr>Perm Gap Budget 1</vt:lpstr>
      <vt:lpstr>Commercial Budget S&amp;U</vt:lpstr>
      <vt:lpstr>Residential Budget S&amp;U</vt:lpstr>
      <vt:lpstr>Property Annual Expenses</vt:lpstr>
      <vt:lpstr>Property Income</vt:lpstr>
      <vt:lpstr>Property Cash Flow</vt:lpstr>
      <vt:lpstr>15-Yr. Annual Cash Flow </vt:lpstr>
      <vt:lpstr>Perm Gap Scoring</vt:lpstr>
      <vt:lpstr>OTA Start</vt:lpstr>
      <vt:lpstr>OTA Narrative and Scoring</vt:lpstr>
      <vt:lpstr>OTA Detail &amp; Budget</vt:lpstr>
      <vt:lpstr>Housing Counseling Start </vt:lpstr>
      <vt:lpstr>HC Details and Narrative  </vt:lpstr>
      <vt:lpstr>HC Budget </vt:lpstr>
      <vt:lpstr>HC Scoring 4</vt:lpstr>
      <vt:lpstr>Required Attachment Index </vt:lpstr>
      <vt:lpstr>' Predev Narrative Site 1'!Print_Area</vt:lpstr>
      <vt:lpstr>'15-Yr. Annual Cash Flow '!Print_Area</vt:lpstr>
      <vt:lpstr>'ALTS-5 (Pre-App Pg 2)'!Print_Area</vt:lpstr>
      <vt:lpstr>'Applicant-4 (Pre-App Pg 1)'!Print_Area</vt:lpstr>
      <vt:lpstr>'Commercial Budget S&amp;U'!Print_Area</vt:lpstr>
      <vt:lpstr>'HC Budget '!Print_Area</vt:lpstr>
      <vt:lpstr>'HC Details and Narrative  '!Print_Area</vt:lpstr>
      <vt:lpstr>'HC Scoring 4'!Print_Area</vt:lpstr>
      <vt:lpstr>'Housing Counseling Start '!Print_Area</vt:lpstr>
      <vt:lpstr>'Instructions 1'!Print_Area</vt:lpstr>
      <vt:lpstr>'Instructions 2'!Print_Area</vt:lpstr>
      <vt:lpstr>'OTA Detail &amp; Budget'!Print_Area</vt:lpstr>
      <vt:lpstr>'OTA Narrative and Scoring'!Print_Area</vt:lpstr>
      <vt:lpstr>'OTA Start'!Print_Area</vt:lpstr>
      <vt:lpstr>'Perm Gap Budget 1'!Print_Area</vt:lpstr>
      <vt:lpstr>'Perm Gap Details'!Print_Area</vt:lpstr>
      <vt:lpstr>'Perm Gap Narratives '!Print_Area</vt:lpstr>
      <vt:lpstr>'Perm Gap Scoring'!Print_Area</vt:lpstr>
      <vt:lpstr>'Perm Gap Start'!Print_Area</vt:lpstr>
      <vt:lpstr>'Predev Back Up Site'!Print_Area</vt:lpstr>
      <vt:lpstr>'Predev Scoring Site 1 '!Print_Area</vt:lpstr>
      <vt:lpstr>'Predev Site 1 Budget '!Print_Area</vt:lpstr>
      <vt:lpstr>'Predev. Back up Site'!Print_Area</vt:lpstr>
      <vt:lpstr>'Predev. Site 1 Details'!Print_Area</vt:lpstr>
      <vt:lpstr>'Predevelopment Start'!Print_Area</vt:lpstr>
      <vt:lpstr>'Property Annual Expenses'!Print_Area</vt:lpstr>
      <vt:lpstr>'Property Cash Flow'!Print_Area</vt:lpstr>
      <vt:lpstr>'Property Income'!Print_Area</vt:lpstr>
      <vt:lpstr>'Required Attachment Index '!Print_Area</vt:lpstr>
      <vt:lpstr>'Residential Budget S&amp;U'!Print_Area</vt:lpstr>
      <vt:lpstr>'RFP COVER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Michelle Wilshere</dc:creator>
  <cp:keywords/>
  <dc:description/>
  <cp:lastModifiedBy>Michelle Wilshere</cp:lastModifiedBy>
  <cp:revision/>
  <cp:lastPrinted>2026-01-22T20:13:31Z</cp:lastPrinted>
  <dcterms:created xsi:type="dcterms:W3CDTF">2018-07-12T12:56:04Z</dcterms:created>
  <dcterms:modified xsi:type="dcterms:W3CDTF">2026-01-28T13:06:13Z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chemaType">
    <vt:lpwstr>Development</vt:lpwstr>
  </property>
  <property fmtid="{D5CDD505-2E9C-101B-9397-08002B2CF9AE}" pid="3" name="ContentTypeId">
    <vt:lpwstr>0x010100ED9242AD1E55644B82029B1A485F90EC</vt:lpwstr>
  </property>
</Properties>
</file>