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wilshere\Desktop\"/>
    </mc:Choice>
  </mc:AlternateContent>
  <xr:revisionPtr revIDLastSave="0" documentId="8_{84487AD2-4D99-4B2F-BE99-4C1F84773E4E}" xr6:coauthVersionLast="47" xr6:coauthVersionMax="47" xr10:uidLastSave="{00000000-0000-0000-0000-000000000000}"/>
  <workbookProtection workbookAlgorithmName="SHA-512" workbookHashValue="9UmafnmMSxNHXAwWy8nKcFi0RoBRHUY0jcpWkAVh37YsQHZKLnbaJEJfu461xIITDl6pqVolLyJEKhsYBsHOtA==" workbookSaltValue="ed+Vh8CmpUWw5iSO/kOihA==" workbookSpinCount="100000" lockStructure="1"/>
  <bookViews>
    <workbookView xWindow="-120" yWindow="-120" windowWidth="29040" windowHeight="15840" xr2:uid="{FA3D513A-6FB6-40C9-880F-FE50AF648299}"/>
  </bookViews>
  <sheets>
    <sheet name="AIC - 2023 EXAMPLE" sheetId="1" r:id="rId1"/>
    <sheet name="AIC - BLANK" sheetId="4" r:id="rId2"/>
    <sheet name="APC - 2023 EXAMPLE" sheetId="2" r:id="rId3"/>
    <sheet name="APC - BLANK" sheetId="5" r:id="rId4"/>
    <sheet name="HCDA - 2023 EXAMPLE" sheetId="3" r:id="rId5"/>
    <sheet name="HCDA - BLANK" sheetId="6" r:id="rId6"/>
  </sheets>
  <externalReferences>
    <externalReference r:id="rId7"/>
  </externalReferences>
  <definedNames>
    <definedName name="HOME" localSheetId="3">'APC - BLANK'!#REF!</definedName>
    <definedName name="HOME" localSheetId="4">'HCDA - 2023 EXAMPLE'!#REF!</definedName>
    <definedName name="HOME" localSheetId="5">'HCDA - BLANK'!#REF!</definedName>
    <definedName name="HOME">'APC - 2023 EXAMPLE'!#REF!</definedName>
    <definedName name="_xlnm.Print_Area" localSheetId="0">'AIC - 2023 EXAMPLE'!$A$1:$D$55</definedName>
    <definedName name="_xlnm.Print_Area" localSheetId="1">'AIC - BLANK'!$A$1:$D$55</definedName>
    <definedName name="_xlnm.Print_Area" localSheetId="2">'APC - 2023 EXAMPLE'!$A$1:$D$30</definedName>
    <definedName name="_xlnm.Print_Area" localSheetId="3">'APC - BLANK'!$A$1:$D$30</definedName>
    <definedName name="_xlnm.Print_Area" localSheetId="4">'HCDA - 2023 EXAMPLE'!$A$1:$B$46</definedName>
    <definedName name="_xlnm.Print_Area" localSheetId="5">'HCDA - BLANK'!$A$1:$B$46</definedName>
    <definedName name="SD_D_PL_BldgAllocType_Name" hidden="1">[1]SD_Dropdowns!$GG$2:$GG$15</definedName>
    <definedName name="SD_D_PL_ExtendedUseRestriction_Name" hidden="1">[1]SD_Dropdowns!$GC$2:$GC$7</definedName>
    <definedName name="SD_D_PL_FinancingType_Name" hidden="1">[1]SD_Dropdowns!$GK$2:$GK$5</definedName>
    <definedName name="SD_D_PL_IncomeTarget_Name" hidden="1">[1]SD_Dropdowns!$GM$2:$GM$6</definedName>
    <definedName name="SD_D_PL_IssuingAuthority_Name" hidden="1">[1]SD_Dropdowns!$GQ$2:$GQ$4</definedName>
    <definedName name="SD_D_PL_Jurisdiction_Name" hidden="1">[1]SD_Dropdowns!$FQ$2:$FQ$57</definedName>
    <definedName name="SD_D_PL_NonProfitType_Name" hidden="1">[1]SD_Dropdowns!$FY$2:$FY$5</definedName>
    <definedName name="SD_D_PL_OwnershipType_Name" hidden="1">[1]SD_Dropdowns!$FW$2:$FW$7</definedName>
    <definedName name="SD_D_PL_PropertyType_Name" hidden="1">[1]SD_Dropdowns!$DC$2:$DC$5</definedName>
    <definedName name="SD_D_PL_ResidentialApartmentType_Name" hidden="1">[1]SD_Dropdowns!$DG$2:$DG$8</definedName>
    <definedName name="SD_D_PL_SiteControlType_Name" hidden="1">[1]SD_Dropdowns!$GE$2:$GE$7</definedName>
    <definedName name="SD_D_PL_State_Name" hidden="1">[1]SD_Dropdowns!$FO$2:$FO$53</definedName>
    <definedName name="SD_D_PL_TargetType_Name" hidden="1">[1]SD_Dropdowns!$GA$2:$GA$5</definedName>
    <definedName name="SD_D_PL_TaxCreditPercentType_Name" hidden="1">[1]SD_Dropdowns!$FU$2:$FU$12</definedName>
    <definedName name="SD_D_PL_TCDealFeeType_Name" hidden="1">[1]SD_Dropdowns!$FM$2:$FM$8</definedName>
    <definedName name="SD_D_PL_TCUnitMixType_Name" hidden="1">[1]SD_Dropdowns!$GO$2:$GO$7</definedName>
    <definedName name="SD_D_PL_TCUnitType_Name" hidden="1">[1]SD_Dropdowns!$GI$2:$GI$22</definedName>
    <definedName name="SD_D_PL_TypeofAllocationRequested_Name" hidden="1">[1]SD_Dropdowns!$FS$2:$FS$4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3" i="6" l="1"/>
  <c r="E62" i="6"/>
  <c r="E61" i="6"/>
  <c r="E60" i="6"/>
  <c r="E59" i="6"/>
  <c r="E57" i="6"/>
  <c r="G57" i="6" s="1"/>
  <c r="E56" i="6"/>
  <c r="E55" i="6"/>
  <c r="G55" i="6" s="1"/>
  <c r="E54" i="6"/>
  <c r="E53" i="6"/>
  <c r="G53" i="6" s="1"/>
  <c r="G63" i="6"/>
  <c r="G62" i="6"/>
  <c r="G61" i="6"/>
  <c r="G60" i="6"/>
  <c r="G59" i="6"/>
  <c r="G56" i="6"/>
  <c r="G54" i="6"/>
  <c r="B40" i="6"/>
  <c r="B26" i="6"/>
  <c r="B28" i="6" s="1"/>
  <c r="B32" i="6" s="1"/>
  <c r="B34" i="6" s="1"/>
  <c r="B36" i="6" s="1"/>
  <c r="E63" i="3"/>
  <c r="E62" i="3"/>
  <c r="E61" i="3"/>
  <c r="E60" i="3"/>
  <c r="E59" i="3"/>
  <c r="E57" i="3"/>
  <c r="E56" i="3"/>
  <c r="E55" i="3"/>
  <c r="E54" i="3"/>
  <c r="E53" i="3"/>
  <c r="D28" i="5"/>
  <c r="B23" i="5"/>
  <c r="D21" i="5"/>
  <c r="D20" i="5"/>
  <c r="D19" i="5"/>
  <c r="D18" i="5"/>
  <c r="D17" i="5"/>
  <c r="D15" i="5"/>
  <c r="D14" i="5"/>
  <c r="D13" i="5"/>
  <c r="D12" i="5"/>
  <c r="D11" i="5"/>
  <c r="B51" i="4"/>
  <c r="B55" i="4" s="1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8" i="4"/>
  <c r="D27" i="4"/>
  <c r="C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C14" i="4" s="1"/>
  <c r="D12" i="4"/>
  <c r="D11" i="4"/>
  <c r="D10" i="4"/>
  <c r="D9" i="4"/>
  <c r="D8" i="4"/>
  <c r="G65" i="6" l="1"/>
  <c r="G69" i="6" s="1"/>
  <c r="B44" i="6" s="1"/>
  <c r="B46" i="6" s="1"/>
  <c r="D23" i="5"/>
  <c r="D30" i="5" s="1"/>
  <c r="D51" i="4"/>
  <c r="C10" i="4"/>
  <c r="C51" i="4" s="1"/>
  <c r="G63" i="3" l="1"/>
  <c r="G62" i="3"/>
  <c r="G61" i="3"/>
  <c r="G60" i="3"/>
  <c r="G59" i="3"/>
  <c r="G57" i="3"/>
  <c r="G56" i="3"/>
  <c r="G55" i="3"/>
  <c r="G54" i="3"/>
  <c r="G53" i="3"/>
  <c r="B39" i="3"/>
  <c r="B24" i="3"/>
  <c r="B23" i="3"/>
  <c r="B22" i="3"/>
  <c r="B19" i="3"/>
  <c r="B18" i="3"/>
  <c r="D21" i="2"/>
  <c r="D20" i="2"/>
  <c r="D19" i="2"/>
  <c r="D18" i="2"/>
  <c r="D17" i="2"/>
  <c r="D15" i="2"/>
  <c r="D14" i="2"/>
  <c r="D13" i="2"/>
  <c r="D12" i="2"/>
  <c r="D49" i="1"/>
  <c r="D48" i="1"/>
  <c r="D47" i="1"/>
  <c r="D46" i="1"/>
  <c r="D44" i="1"/>
  <c r="D43" i="1"/>
  <c r="D41" i="1"/>
  <c r="D40" i="1"/>
  <c r="D39" i="1"/>
  <c r="D38" i="1"/>
  <c r="D37" i="1"/>
  <c r="D36" i="1"/>
  <c r="D34" i="1"/>
  <c r="D32" i="1"/>
  <c r="D31" i="1"/>
  <c r="D27" i="1"/>
  <c r="C27" i="1" s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0" i="1"/>
  <c r="D9" i="1"/>
  <c r="B51" i="1"/>
  <c r="B55" i="1" s="1"/>
  <c r="B40" i="3" l="1"/>
  <c r="B26" i="3"/>
  <c r="B23" i="2"/>
  <c r="D28" i="2"/>
  <c r="D11" i="2"/>
  <c r="D23" i="2" s="1"/>
  <c r="C14" i="1"/>
  <c r="D8" i="1"/>
  <c r="C10" i="1" s="1"/>
  <c r="D11" i="1"/>
  <c r="D51" i="1" s="1"/>
  <c r="D28" i="1"/>
  <c r="D35" i="1"/>
  <c r="D42" i="1"/>
  <c r="D45" i="1"/>
  <c r="D30" i="1"/>
  <c r="D33" i="1"/>
  <c r="G65" i="3"/>
  <c r="G69" i="3" s="1"/>
  <c r="B44" i="3" s="1"/>
  <c r="B28" i="3" l="1"/>
  <c r="B32" i="3" s="1"/>
  <c r="B34" i="3" s="1"/>
  <c r="B36" i="3" s="1"/>
  <c r="B46" i="3" s="1"/>
  <c r="D30" i="2"/>
  <c r="C51" i="1"/>
</calcChain>
</file>

<file path=xl/sharedStrings.xml><?xml version="1.0" encoding="utf-8"?>
<sst xmlns="http://schemas.openxmlformats.org/spreadsheetml/2006/main" count="246" uniqueCount="96">
  <si>
    <t>ANALYSIS OF INTERMEDIARY COSTS</t>
  </si>
  <si>
    <t xml:space="preserve">PROPERTY NAME: </t>
  </si>
  <si>
    <t xml:space="preserve">NUMBER OF UNITS: </t>
  </si>
  <si>
    <t>AMOUNT PER</t>
  </si>
  <si>
    <t>PERCENTAGE OF</t>
  </si>
  <si>
    <t>COST DESCRIPTION</t>
  </si>
  <si>
    <t>FORM 1040</t>
  </si>
  <si>
    <t>TOTAL PROPERTY COSTS</t>
  </si>
  <si>
    <t>BUILDER'S GENERAL REQUIREMENT</t>
  </si>
  <si>
    <t>BUILDER'S GENERAL OVERHEAD</t>
  </si>
  <si>
    <t>BUILDER'S PROFIT</t>
  </si>
  <si>
    <t>BUILDER'S BOND PREMIUM-LOC</t>
  </si>
  <si>
    <t>BUILDING PERMIT FEE</t>
  </si>
  <si>
    <t>ARCHITECT DESIGN FEE</t>
  </si>
  <si>
    <t>ARCHITECT INSPECTION FEE</t>
  </si>
  <si>
    <t>PROPERTY APPRAISAL FEE</t>
  </si>
  <si>
    <t>LEGAL FEES</t>
  </si>
  <si>
    <t>RECORDING FEES</t>
  </si>
  <si>
    <t>COST CERTIFICATION FEE</t>
  </si>
  <si>
    <t>CONSTRUCTION PERIOD INTEREST</t>
  </si>
  <si>
    <t>CONSTRUCTION LOAN FEES</t>
  </si>
  <si>
    <t>CONSTRUCTION INSURANCE</t>
  </si>
  <si>
    <t>CONSTRUCTION REAL ESTATE TAXES</t>
  </si>
  <si>
    <t>PERMANENT LOAN FEES</t>
  </si>
  <si>
    <t>MARKET STUDY</t>
  </si>
  <si>
    <t>ENVIRONMENTAL STUDY</t>
  </si>
  <si>
    <t>TAX CREDIT PROCESSING FEE</t>
  </si>
  <si>
    <t>DEVELOPER'S FEE</t>
  </si>
  <si>
    <t>OPERATING RESERVE</t>
  </si>
  <si>
    <t>OTHER COSTS</t>
  </si>
  <si>
    <t>ENGINEERING FEE</t>
  </si>
  <si>
    <t>PROPERTY SURVEY FEE</t>
  </si>
  <si>
    <t>CAPITAL NEEDS ASSESSMENT</t>
  </si>
  <si>
    <t>TITLE INSURANCE FEE</t>
  </si>
  <si>
    <t>STATE FIRE MARSHAL FEE</t>
  </si>
  <si>
    <t>CONSTRUCTION LOAN INTEREST (AFTER PIS DATE)</t>
  </si>
  <si>
    <t>RENT-UP COSTS</t>
  </si>
  <si>
    <t>ORGANIZATIONAL COSTS</t>
  </si>
  <si>
    <t>RENT-UP RESERVE</t>
  </si>
  <si>
    <t>CONSULTANT'S FEE</t>
  </si>
  <si>
    <t>SOFT COST CONTINGENCY</t>
  </si>
  <si>
    <t>TOTAL INTERMEDIARY COSTS</t>
  </si>
  <si>
    <t>PERCENTAGE OF INTERMEDIARY COSTS TO TOTAL PROPERTY COSTS</t>
  </si>
  <si>
    <t xml:space="preserve"> </t>
  </si>
  <si>
    <t>ANALYSIS OF PROPERTY COSTS</t>
  </si>
  <si>
    <t>PROPERTY NAME:</t>
  </si>
  <si>
    <t>NUMBER</t>
  </si>
  <si>
    <t>PROPERTY</t>
  </si>
  <si>
    <t>EXTENDED</t>
  </si>
  <si>
    <t>PROPERTY COMPOSITION</t>
  </si>
  <si>
    <t>OF UNITS</t>
  </si>
  <si>
    <t>COST LIMITS</t>
  </si>
  <si>
    <t>AMOUNTS</t>
  </si>
  <si>
    <t>EXISTING HOUSING UNITS</t>
  </si>
  <si>
    <t>EFFICIENCY</t>
  </si>
  <si>
    <t>ONE BEDROOM UNIT</t>
  </si>
  <si>
    <t>TWO BEDROOM UNIT</t>
  </si>
  <si>
    <t>THREE BEDROOM UNIT</t>
  </si>
  <si>
    <t>FOUR BEDROOM UNIT</t>
  </si>
  <si>
    <t>ALL OTHER UNITS</t>
  </si>
  <si>
    <t>TOTALS</t>
  </si>
  <si>
    <t>LESS: COMMERCIAL RENTAL COSTS</t>
  </si>
  <si>
    <t>NET PROPERTY COSTS</t>
  </si>
  <si>
    <t>EXCESS  (DEFICIENCY) - PROPERTY COSTS</t>
  </si>
  <si>
    <t>DETERMINATION OF HOUSING CREDIT DOLLAR AMOUNT NEEDED</t>
  </si>
  <si>
    <t>PERCENTAGE SYNDICATED:</t>
  </si>
  <si>
    <t>TOTAL PROPERTY COSTS:</t>
  </si>
  <si>
    <t>FINANCING SOURCES:</t>
  </si>
  <si>
    <t>Fund Multi-Family Loan</t>
  </si>
  <si>
    <t>Deferred Developer Fee</t>
  </si>
  <si>
    <t>Existing Replacement Reserves</t>
  </si>
  <si>
    <t>Federal Historic Tax Credit Equity</t>
  </si>
  <si>
    <t>State Historic Tax Credit Equity</t>
  </si>
  <si>
    <t>General Partner Equity</t>
  </si>
  <si>
    <t>TOTAL FINANCING SOURCES:</t>
  </si>
  <si>
    <t>EQUITY GAP:</t>
  </si>
  <si>
    <t>PERCENTAGE OF NET SYNDICATION PROCEEDS TO THE AGGREGATE HOUSING CREDIT DOLLAR AMOUNT SYNDICATED:</t>
  </si>
  <si>
    <t>AGGREGATE HOUSING CREDIT DOLLAR AMOUNT SYNDICATED TO FILL EQUITY GAP WITH SYNDICATION PROCEEDS:</t>
  </si>
  <si>
    <t>ANNUAL HCDA SYNDICATED TO FILL EQUITY GAP WITH SYNDICATION PROCEEDS:</t>
  </si>
  <si>
    <t>ANNUAL HOUSING CREDIT DOLLAR AMOUNT NEEDED IN ORDER TO SYNDICATE INVESTOR % OF THE INVESTMENT INTEREST:</t>
  </si>
  <si>
    <t>ANNUAL ELIGIBLE HCDA (REHAB/NEW CONSTRUCTION):</t>
  </si>
  <si>
    <t>ANNUAL ELIGIBLE HCDA (ACQUISITION):</t>
  </si>
  <si>
    <t>TOTAL ANNUAL ELIGIBLE HCDA:</t>
  </si>
  <si>
    <t>TOTAL ANNUAL ELIGIBLE HCDA REQUESTED:</t>
  </si>
  <si>
    <r>
      <t xml:space="preserve">ALLOCATION AMOUNT LIMITATION FOR THE PROPERTY - </t>
    </r>
    <r>
      <rPr>
        <b/>
        <u/>
        <sz val="10"/>
        <rFont val="Calibri"/>
        <family val="2"/>
      </rPr>
      <t>FOR FUND USE ONLY</t>
    </r>
  </si>
  <si>
    <t>ANNUAL HCDA ALLOWED:</t>
  </si>
  <si>
    <t>PER UNIT</t>
  </si>
  <si>
    <t>CREDIT LIMITS</t>
  </si>
  <si>
    <t>TOTAL PER UNIT LIMIT</t>
  </si>
  <si>
    <t>Mayberry Meadows</t>
  </si>
  <si>
    <t>HOME Soft Costs</t>
  </si>
  <si>
    <t>Fund ERA2 Housing Fund Loan</t>
  </si>
  <si>
    <t>Fund HTF Loan</t>
  </si>
  <si>
    <t>Fund HOME Program Loan</t>
  </si>
  <si>
    <t>PER PROPERTY MAXIMUM</t>
  </si>
  <si>
    <t>LOWER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</si>
</sst>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164" formatCode="&quot;$&quot;#,##0.00"/>
    <numFmt numFmtId="165" formatCode="0.0000%"/>
    <numFmt numFmtId="166" formatCode="&quot;$&quot;#,##0"/>
  </numFmts>
  <fonts count="10">
    <font>
      <sz val="10"/>
      <name val="Geneva"/>
    </font>
    <font>
      <sz val="10"/>
      <name val="Geneva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name val="Tms Rmn"/>
    </font>
    <font>
      <b/>
      <u/>
      <sz val="10"/>
      <name val="Calibri"/>
      <family val="2"/>
    </font>
    <font>
      <u/>
      <sz val="10"/>
      <name val="Calibri"/>
      <family val="2"/>
    </font>
    <font>
      <i/>
      <sz val="8"/>
      <name val="Calibri"/>
      <family val="2"/>
    </font>
    <font>
      <b/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CC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8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10" fontId="2" fillId="0" borderId="0" xfId="1" applyNumberFormat="1" applyFont="1" applyAlignment="1">
      <alignment horizontal="right"/>
    </xf>
    <xf numFmtId="10" fontId="2" fillId="0" borderId="0" xfId="1" applyNumberFormat="1" applyFont="1" applyAlignment="1">
      <alignment horizontal="right" vertical="center"/>
    </xf>
    <xf numFmtId="10" fontId="2" fillId="0" borderId="0" xfId="1" applyNumberFormat="1" applyFont="1" applyAlignment="1">
      <alignment horizontal="center"/>
    </xf>
    <xf numFmtId="10" fontId="2" fillId="0" borderId="0" xfId="0" applyNumberFormat="1" applyFont="1" applyAlignment="1">
      <alignment horizontal="right"/>
    </xf>
    <xf numFmtId="10" fontId="2" fillId="0" borderId="0" xfId="1" applyNumberFormat="1" applyFont="1" applyAlignment="1">
      <alignment horizontal="left"/>
    </xf>
    <xf numFmtId="7" fontId="2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7" fontId="2" fillId="0" borderId="0" xfId="0" applyNumberFormat="1" applyFont="1"/>
    <xf numFmtId="10" fontId="2" fillId="0" borderId="0" xfId="1" applyNumberFormat="1" applyFont="1"/>
    <xf numFmtId="0" fontId="2" fillId="0" borderId="0" xfId="0" applyFont="1" applyAlignment="1">
      <alignment horizontal="left" indent="1"/>
    </xf>
    <xf numFmtId="10" fontId="2" fillId="0" borderId="0" xfId="0" applyNumberFormat="1" applyFont="1"/>
    <xf numFmtId="10" fontId="3" fillId="0" borderId="0" xfId="1" applyNumberFormat="1" applyFont="1"/>
    <xf numFmtId="10" fontId="3" fillId="0" borderId="0" xfId="0" applyNumberFormat="1" applyFont="1" applyAlignment="1">
      <alignment horizontal="right"/>
    </xf>
    <xf numFmtId="0" fontId="2" fillId="0" borderId="0" xfId="2" applyFont="1"/>
    <xf numFmtId="10" fontId="2" fillId="0" borderId="0" xfId="1" applyNumberFormat="1" applyFont="1" applyBorder="1" applyAlignment="1">
      <alignment horizontal="right"/>
    </xf>
    <xf numFmtId="7" fontId="2" fillId="0" borderId="0" xfId="2" applyNumberFormat="1" applyFont="1"/>
    <xf numFmtId="0" fontId="2" fillId="0" borderId="0" xfId="2" applyFont="1" applyAlignment="1">
      <alignment horizontal="center"/>
    </xf>
    <xf numFmtId="7" fontId="2" fillId="0" borderId="0" xfId="2" applyNumberFormat="1" applyFont="1" applyAlignment="1">
      <alignment horizontal="center"/>
    </xf>
    <xf numFmtId="0" fontId="2" fillId="0" borderId="0" xfId="2" applyFont="1" applyAlignment="1">
      <alignment horizontal="left" indent="2"/>
    </xf>
    <xf numFmtId="7" fontId="2" fillId="3" borderId="0" xfId="0" applyNumberFormat="1" applyFont="1" applyFill="1" applyAlignment="1">
      <alignment horizontal="left"/>
    </xf>
    <xf numFmtId="0" fontId="2" fillId="3" borderId="0" xfId="0" applyFont="1" applyFill="1" applyAlignment="1">
      <alignment horizontal="center"/>
    </xf>
    <xf numFmtId="0" fontId="2" fillId="0" borderId="0" xfId="0" applyFont="1" applyFill="1" applyAlignment="1">
      <alignment horizontal="left" indent="1"/>
    </xf>
    <xf numFmtId="0" fontId="2" fillId="3" borderId="0" xfId="2" applyFont="1" applyFill="1" applyAlignment="1">
      <alignment horizontal="center"/>
    </xf>
    <xf numFmtId="164" fontId="2" fillId="3" borderId="0" xfId="0" applyNumberFormat="1" applyFont="1" applyFill="1"/>
    <xf numFmtId="0" fontId="9" fillId="0" borderId="0" xfId="2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0" fontId="2" fillId="0" borderId="0" xfId="0" applyFont="1" applyAlignment="1" applyProtection="1">
      <alignment horizontal="center"/>
    </xf>
    <xf numFmtId="10" fontId="2" fillId="0" borderId="0" xfId="1" applyNumberFormat="1" applyFont="1" applyAlignment="1" applyProtection="1">
      <alignment horizontal="right" vertical="center"/>
    </xf>
    <xf numFmtId="10" fontId="2" fillId="0" borderId="0" xfId="1" applyNumberFormat="1" applyFont="1" applyAlignment="1" applyProtection="1">
      <alignment horizontal="center"/>
    </xf>
    <xf numFmtId="10" fontId="2" fillId="0" borderId="0" xfId="0" applyNumberFormat="1" applyFont="1" applyAlignment="1" applyProtection="1">
      <alignment horizontal="right"/>
    </xf>
    <xf numFmtId="7" fontId="2" fillId="3" borderId="0" xfId="0" applyNumberFormat="1" applyFont="1" applyFill="1" applyAlignment="1" applyProtection="1">
      <alignment horizontal="left"/>
    </xf>
    <xf numFmtId="10" fontId="2" fillId="0" borderId="0" xfId="1" applyNumberFormat="1" applyFont="1" applyAlignment="1" applyProtection="1">
      <alignment horizontal="left"/>
    </xf>
    <xf numFmtId="0" fontId="2" fillId="3" borderId="0" xfId="0" applyFont="1" applyFill="1" applyAlignment="1" applyProtection="1">
      <alignment horizontal="center"/>
    </xf>
    <xf numFmtId="7" fontId="2" fillId="0" borderId="0" xfId="0" applyNumberFormat="1" applyFont="1" applyAlignment="1" applyProtection="1">
      <alignment horizontal="center"/>
    </xf>
    <xf numFmtId="10" fontId="2" fillId="0" borderId="0" xfId="0" applyNumberFormat="1" applyFont="1" applyAlignment="1" applyProtection="1">
      <alignment horizontal="center"/>
    </xf>
    <xf numFmtId="7" fontId="2" fillId="3" borderId="0" xfId="0" applyNumberFormat="1" applyFont="1" applyFill="1" applyProtection="1"/>
    <xf numFmtId="10" fontId="2" fillId="0" borderId="0" xfId="1" applyNumberFormat="1" applyFont="1" applyProtection="1"/>
    <xf numFmtId="7" fontId="2" fillId="0" borderId="0" xfId="0" applyNumberFormat="1" applyFont="1" applyProtection="1"/>
    <xf numFmtId="0" fontId="2" fillId="0" borderId="0" xfId="0" applyFont="1" applyAlignment="1" applyProtection="1">
      <alignment horizontal="left" indent="1"/>
    </xf>
    <xf numFmtId="0" fontId="2" fillId="3" borderId="0" xfId="0" applyFont="1" applyFill="1" applyAlignment="1" applyProtection="1">
      <alignment horizontal="left" indent="1"/>
    </xf>
    <xf numFmtId="10" fontId="2" fillId="0" borderId="0" xfId="0" applyNumberFormat="1" applyFont="1" applyProtection="1"/>
    <xf numFmtId="10" fontId="3" fillId="0" borderId="0" xfId="1" applyNumberFormat="1" applyFont="1" applyProtection="1"/>
    <xf numFmtId="10" fontId="3" fillId="0" borderId="0" xfId="0" applyNumberFormat="1" applyFont="1" applyAlignment="1" applyProtection="1">
      <alignment horizontal="right"/>
    </xf>
    <xf numFmtId="7" fontId="2" fillId="4" borderId="0" xfId="0" applyNumberFormat="1" applyFont="1" applyFill="1" applyAlignment="1" applyProtection="1">
      <alignment horizontal="left"/>
      <protection locked="0"/>
    </xf>
    <xf numFmtId="0" fontId="2" fillId="4" borderId="0" xfId="0" applyFont="1" applyFill="1" applyAlignment="1" applyProtection="1">
      <alignment horizontal="center"/>
      <protection locked="0"/>
    </xf>
    <xf numFmtId="7" fontId="2" fillId="4" borderId="0" xfId="0" applyNumberFormat="1" applyFont="1" applyFill="1" applyProtection="1">
      <protection locked="0"/>
    </xf>
    <xf numFmtId="0" fontId="2" fillId="4" borderId="0" xfId="0" applyFont="1" applyFill="1" applyAlignment="1" applyProtection="1">
      <alignment horizontal="left" indent="1"/>
      <protection locked="0"/>
    </xf>
    <xf numFmtId="0" fontId="2" fillId="4" borderId="0" xfId="2" applyFont="1" applyFill="1" applyAlignment="1" applyProtection="1">
      <alignment horizontal="center"/>
      <protection locked="0"/>
    </xf>
    <xf numFmtId="164" fontId="2" fillId="4" borderId="0" xfId="0" applyNumberFormat="1" applyFont="1" applyFill="1" applyProtection="1">
      <protection locked="0"/>
    </xf>
    <xf numFmtId="0" fontId="9" fillId="0" borderId="0" xfId="3" applyFont="1" applyAlignment="1" applyProtection="1">
      <alignment horizontal="center"/>
    </xf>
    <xf numFmtId="0" fontId="3" fillId="0" borderId="0" xfId="3" applyFont="1" applyProtection="1"/>
    <xf numFmtId="0" fontId="2" fillId="0" borderId="0" xfId="3" applyFont="1" applyAlignment="1" applyProtection="1">
      <alignment horizontal="center"/>
    </xf>
    <xf numFmtId="0" fontId="2" fillId="0" borderId="0" xfId="2" applyFont="1" applyAlignment="1" applyProtection="1">
      <alignment vertical="center"/>
    </xf>
    <xf numFmtId="7" fontId="2" fillId="3" borderId="0" xfId="0" applyNumberFormat="1" applyFont="1" applyFill="1" applyAlignment="1" applyProtection="1">
      <alignment horizontal="center" vertical="center" wrapText="1"/>
    </xf>
    <xf numFmtId="0" fontId="2" fillId="0" borderId="0" xfId="2" applyFont="1" applyProtection="1"/>
    <xf numFmtId="0" fontId="2" fillId="0" borderId="0" xfId="3" applyFont="1" applyProtection="1"/>
    <xf numFmtId="165" fontId="2" fillId="3" borderId="0" xfId="1" applyNumberFormat="1" applyFont="1" applyFill="1" applyAlignment="1" applyProtection="1">
      <alignment horizontal="center"/>
    </xf>
    <xf numFmtId="7" fontId="2" fillId="0" borderId="0" xfId="3" applyNumberFormat="1" applyFont="1" applyAlignment="1" applyProtection="1">
      <alignment horizontal="center"/>
    </xf>
    <xf numFmtId="164" fontId="2" fillId="3" borderId="0" xfId="0" applyNumberFormat="1" applyFont="1" applyFill="1" applyAlignment="1" applyProtection="1">
      <alignment horizontal="center"/>
    </xf>
    <xf numFmtId="0" fontId="2" fillId="3" borderId="0" xfId="0" applyFont="1" applyFill="1" applyAlignment="1" applyProtection="1">
      <alignment horizontal="left" indent="2"/>
    </xf>
    <xf numFmtId="0" fontId="3" fillId="0" borderId="0" xfId="3" applyFont="1" applyAlignment="1" applyProtection="1">
      <alignment horizontal="left"/>
    </xf>
    <xf numFmtId="0" fontId="2" fillId="0" borderId="0" xfId="0" applyFont="1" applyAlignment="1" applyProtection="1">
      <alignment horizontal="left" indent="2"/>
    </xf>
    <xf numFmtId="0" fontId="6" fillId="0" borderId="0" xfId="3" applyFont="1" applyProtection="1"/>
    <xf numFmtId="7" fontId="6" fillId="0" borderId="0" xfId="3" applyNumberFormat="1" applyFont="1" applyAlignment="1" applyProtection="1">
      <alignment horizontal="center"/>
    </xf>
    <xf numFmtId="0" fontId="7" fillId="0" borderId="0" xfId="3" applyFont="1" applyProtection="1"/>
    <xf numFmtId="0" fontId="2" fillId="0" borderId="0" xfId="3" applyFont="1" applyAlignment="1" applyProtection="1">
      <alignment wrapText="1"/>
    </xf>
    <xf numFmtId="10" fontId="2" fillId="3" borderId="0" xfId="4" applyNumberFormat="1" applyFont="1" applyFill="1" applyAlignment="1" applyProtection="1">
      <alignment horizontal="center"/>
    </xf>
    <xf numFmtId="10" fontId="2" fillId="0" borderId="0" xfId="3" applyNumberFormat="1" applyFont="1" applyAlignment="1" applyProtection="1">
      <alignment horizontal="center"/>
    </xf>
    <xf numFmtId="8" fontId="2" fillId="0" borderId="1" xfId="5" applyFont="1" applyFill="1" applyBorder="1" applyAlignment="1" applyProtection="1">
      <alignment horizontal="center"/>
    </xf>
    <xf numFmtId="5" fontId="2" fillId="3" borderId="0" xfId="3" applyNumberFormat="1" applyFont="1" applyFill="1" applyAlignment="1" applyProtection="1">
      <alignment horizontal="center"/>
    </xf>
    <xf numFmtId="5" fontId="2" fillId="0" borderId="2" xfId="3" applyNumberFormat="1" applyFont="1" applyBorder="1" applyAlignment="1" applyProtection="1">
      <alignment horizontal="center"/>
    </xf>
    <xf numFmtId="5" fontId="2" fillId="3" borderId="1" xfId="3" applyNumberFormat="1" applyFont="1" applyFill="1" applyBorder="1" applyAlignment="1" applyProtection="1">
      <alignment horizontal="center"/>
    </xf>
    <xf numFmtId="5" fontId="2" fillId="2" borderId="1" xfId="3" applyNumberFormat="1" applyFont="1" applyFill="1" applyBorder="1" applyAlignment="1" applyProtection="1">
      <alignment horizontal="center"/>
    </xf>
    <xf numFmtId="5" fontId="2" fillId="0" borderId="3" xfId="3" applyNumberFormat="1" applyFont="1" applyBorder="1" applyAlignment="1" applyProtection="1">
      <alignment horizontal="center"/>
    </xf>
    <xf numFmtId="8" fontId="8" fillId="0" borderId="0" xfId="3" applyNumberFormat="1" applyFont="1" applyProtection="1"/>
    <xf numFmtId="7" fontId="2" fillId="0" borderId="0" xfId="2" applyNumberFormat="1" applyFont="1" applyAlignment="1" applyProtection="1">
      <alignment horizontal="center"/>
    </xf>
    <xf numFmtId="0" fontId="2" fillId="0" borderId="0" xfId="2" applyFont="1" applyAlignment="1" applyProtection="1">
      <alignment horizontal="center"/>
    </xf>
    <xf numFmtId="0" fontId="2" fillId="0" borderId="0" xfId="2" applyFont="1" applyAlignment="1" applyProtection="1">
      <alignment horizontal="left" indent="2"/>
    </xf>
    <xf numFmtId="166" fontId="2" fillId="0" borderId="0" xfId="3" applyNumberFormat="1" applyFont="1" applyProtection="1"/>
    <xf numFmtId="166" fontId="2" fillId="0" borderId="0" xfId="3" applyNumberFormat="1" applyFont="1" applyAlignment="1" applyProtection="1">
      <alignment horizontal="right"/>
    </xf>
    <xf numFmtId="166" fontId="3" fillId="0" borderId="0" xfId="3" applyNumberFormat="1" applyFont="1" applyProtection="1"/>
    <xf numFmtId="166" fontId="2" fillId="0" borderId="4" xfId="3" applyNumberFormat="1" applyFont="1" applyBorder="1" applyProtection="1"/>
    <xf numFmtId="166" fontId="2" fillId="2" borderId="5" xfId="3" applyNumberFormat="1" applyFont="1" applyFill="1" applyBorder="1" applyProtection="1"/>
    <xf numFmtId="166" fontId="2" fillId="0" borderId="1" xfId="3" applyNumberFormat="1" applyFont="1" applyBorder="1" applyProtection="1"/>
    <xf numFmtId="7" fontId="2" fillId="4" borderId="0" xfId="0" applyNumberFormat="1" applyFont="1" applyFill="1" applyAlignment="1" applyProtection="1">
      <alignment horizontal="center" vertical="center" wrapText="1"/>
      <protection locked="0"/>
    </xf>
    <xf numFmtId="165" fontId="2" fillId="4" borderId="0" xfId="1" applyNumberFormat="1" applyFont="1" applyFill="1" applyAlignment="1" applyProtection="1">
      <alignment horizontal="center"/>
      <protection locked="0"/>
    </xf>
    <xf numFmtId="164" fontId="2" fillId="4" borderId="0" xfId="0" applyNumberFormat="1" applyFont="1" applyFill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left" indent="2"/>
      <protection locked="0"/>
    </xf>
    <xf numFmtId="10" fontId="2" fillId="4" borderId="0" xfId="4" applyNumberFormat="1" applyFont="1" applyFill="1" applyAlignment="1" applyProtection="1">
      <alignment horizontal="center"/>
      <protection locked="0"/>
    </xf>
    <xf numFmtId="5" fontId="2" fillId="4" borderId="0" xfId="3" applyNumberFormat="1" applyFont="1" applyFill="1" applyAlignment="1" applyProtection="1">
      <alignment horizontal="center"/>
      <protection locked="0"/>
    </xf>
    <xf numFmtId="5" fontId="2" fillId="4" borderId="1" xfId="3" applyNumberFormat="1" applyFont="1" applyFill="1" applyBorder="1" applyAlignment="1" applyProtection="1">
      <alignment horizontal="center"/>
      <protection locked="0"/>
    </xf>
  </cellXfs>
  <cellStyles count="6">
    <cellStyle name="Currency 6" xfId="5" xr:uid="{FBDF1029-9F8B-437C-86F9-FD5275F18D14}"/>
    <cellStyle name="Normal" xfId="0" builtinId="0"/>
    <cellStyle name="Normal 4" xfId="2" xr:uid="{CDCDB51A-0181-40B7-97E6-F604A67E0093}"/>
    <cellStyle name="Normal 5" xfId="3" xr:uid="{4E34F2A3-C503-43EE-AD6A-0792A9CA5FFD}"/>
    <cellStyle name="Percent" xfId="1" builtinId="5"/>
    <cellStyle name="Percent 5" xfId="4" xr:uid="{46E7CFAA-ED0B-4A19-A310-97994EEB184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MWILSHERE\My%20Documents\2023%20FOLDER\2023%20APPLICATION%20FORMS\READY%20FOR%20WEBSITE\B%202023%20LIHTCP%20Form%201040.xlsx" TargetMode="External"/><Relationship Id="rId1" Type="http://schemas.openxmlformats.org/officeDocument/2006/relationships/externalLinkPath" Target="file:///U:\MWILSHERE\My%20Documents\2023%20FOLDER\2023%20APPLICATION%20FORMS\READY%20FOR%20WEBSITE\B%202023%20LIHTCP%20Form%20104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 1040-1"/>
      <sheetName val="SD_Dropdowns"/>
      <sheetName val="FORM 1040-1a"/>
      <sheetName val="FORM 1040-1b"/>
      <sheetName val="FORM 1040-1h"/>
      <sheetName val="FORM 1040-2"/>
      <sheetName val="FORM 1040-2a"/>
      <sheetName val="FORM 1040-3"/>
      <sheetName val="FORM 1040-4"/>
      <sheetName val="FORM 1040-5"/>
      <sheetName val="FORM 1040-5a"/>
      <sheetName val="FORM 1040-5b"/>
      <sheetName val="FORM 1040-6"/>
      <sheetName val="FORM 1040-7"/>
      <sheetName val="FORM 1040-7a"/>
      <sheetName val="FORM 1040-8"/>
      <sheetName val="FORM 1040-8a"/>
      <sheetName val="FORM 1040-9"/>
      <sheetName val="FORM 1040-10"/>
      <sheetName val="FORM 1040-10h"/>
      <sheetName val="FORM 1040-11"/>
      <sheetName val="FORM 1040-12"/>
      <sheetName val="FORM 1040-13"/>
      <sheetName val="FORM 1040-14"/>
      <sheetName val="FORM 1040-14a"/>
      <sheetName val="FORM 1040-15"/>
      <sheetName val="FORM 1040-15a"/>
      <sheetName val="FORM 1040-16"/>
      <sheetName val="FORM 1040-17"/>
      <sheetName val="FORM 1040-18"/>
      <sheetName val="FORM 1040-19"/>
      <sheetName val="FORM 1040-20 (Q OF H)"/>
      <sheetName val="FORM 1040-21 (Q OF H)"/>
      <sheetName val="FORM 1040-22 (Q OF H)"/>
      <sheetName val="FORM 1040-23 (Q OF H)"/>
      <sheetName val="FORM 1040-24"/>
      <sheetName val="FORM 1040-25"/>
      <sheetName val="FORM 1040-26"/>
      <sheetName val="FORM 1040-27"/>
      <sheetName val="FORM 1040-28"/>
      <sheetName val="FORM 1040-29"/>
      <sheetName val="FORM 1040-30"/>
      <sheetName val="FORM 1040-31"/>
      <sheetName val="FORM 1040-32"/>
      <sheetName val="FORM 1040-32a"/>
      <sheetName val="LIHTCP SIGNATURE PAGE"/>
      <sheetName val="HOME HTF SIGNATURE PAGE"/>
      <sheetName val="MULTIFAMILY LOAN SIGNATURE PAGE"/>
      <sheetName val="LIHTCP SCORESHEET"/>
      <sheetName val="DEFINITIONS"/>
      <sheetName val="INTERMEDIARY COSTS - FUND USE"/>
      <sheetName val="PROP COST ANALYSIS - FUND USE"/>
      <sheetName val="PROPERTY COST ADJ - FUND USE"/>
      <sheetName val="HCDA NEEDED - FUND USE"/>
      <sheetName val="MISC ANALYSIS - FUND USE"/>
    </sheetNames>
    <sheetDataSet>
      <sheetData sheetId="0"/>
      <sheetData sheetId="1">
        <row r="2">
          <cell r="DC2" t="str">
            <v>Single Family Residential Rental</v>
          </cell>
          <cell r="DG2" t="str">
            <v>Detached</v>
          </cell>
          <cell r="FM2" t="str">
            <v>Initial Fee</v>
          </cell>
          <cell r="FO2" t="str">
            <v>AK</v>
          </cell>
          <cell r="FQ2" t="str">
            <v>Barbour</v>
          </cell>
          <cell r="FS2" t="str">
            <v>Carryover Allocation</v>
          </cell>
          <cell r="FU2" t="str">
            <v>New 9%</v>
          </cell>
          <cell r="FW2" t="str">
            <v>Corporation</v>
          </cell>
          <cell r="FY2" t="str">
            <v>Applicant</v>
          </cell>
          <cell r="GA2" t="str">
            <v>Family</v>
          </cell>
          <cell r="GC2" t="str">
            <v>15</v>
          </cell>
          <cell r="GE2" t="str">
            <v>Recorded Deed</v>
          </cell>
          <cell r="GG2" t="str">
            <v>New Construction</v>
          </cell>
          <cell r="GI2" t="str">
            <v>Assisted Living</v>
          </cell>
          <cell r="GK2" t="str">
            <v>Permanent</v>
          </cell>
          <cell r="GM2" t="str">
            <v>40% AMI</v>
          </cell>
          <cell r="GO2" t="str">
            <v>Efficiency</v>
          </cell>
          <cell r="GQ2" t="str">
            <v>Federal</v>
          </cell>
        </row>
        <row r="3">
          <cell r="DC3" t="str">
            <v>Multi-Family Residential Rental</v>
          </cell>
          <cell r="DG3" t="str">
            <v>Elevator</v>
          </cell>
          <cell r="FM3" t="str">
            <v>Final Fee</v>
          </cell>
          <cell r="FO3" t="str">
            <v>AL</v>
          </cell>
          <cell r="FQ3" t="str">
            <v>Berkeley</v>
          </cell>
          <cell r="FS3" t="str">
            <v>Allocation in the Placed in Service Year</v>
          </cell>
          <cell r="FU3" t="str">
            <v>Rehab 9%</v>
          </cell>
          <cell r="FW3" t="str">
            <v>Individual(s)</v>
          </cell>
          <cell r="FY3" t="str">
            <v>N/A</v>
          </cell>
          <cell r="GA3" t="str">
            <v>Elderly</v>
          </cell>
          <cell r="GC3" t="str">
            <v>30</v>
          </cell>
          <cell r="GE3" t="str">
            <v>Option</v>
          </cell>
          <cell r="GG3" t="str">
            <v>Rehabilitation</v>
          </cell>
          <cell r="GI3" t="str">
            <v>1 Story Eff - Elderly</v>
          </cell>
          <cell r="GK3" t="str">
            <v>Subsidized Funding</v>
          </cell>
          <cell r="GM3" t="str">
            <v>50% AMI</v>
          </cell>
          <cell r="GO3" t="str">
            <v>1 Bedroom</v>
          </cell>
          <cell r="GQ3" t="str">
            <v>State</v>
          </cell>
        </row>
        <row r="4">
          <cell r="DC4" t="str">
            <v>Both Single Family and Multi-Family Residential Rental</v>
          </cell>
          <cell r="DG4" t="str">
            <v>Garden</v>
          </cell>
          <cell r="FM4" t="str">
            <v>Late Submission Fee</v>
          </cell>
          <cell r="FO4" t="str">
            <v>AR</v>
          </cell>
          <cell r="FQ4" t="str">
            <v>Boone</v>
          </cell>
          <cell r="FU4" t="str">
            <v>Acq &amp; Rehab 4% and 9%</v>
          </cell>
          <cell r="FW4" t="str">
            <v>Limited Partnership</v>
          </cell>
          <cell r="FY4" t="str">
            <v>Owner</v>
          </cell>
          <cell r="GA4" t="str">
            <v>Both Family &amp; Elderly</v>
          </cell>
          <cell r="GC4" t="str">
            <v>40</v>
          </cell>
          <cell r="GE4" t="str">
            <v>Purchase Contract</v>
          </cell>
          <cell r="GG4" t="str">
            <v>Rehabilitation &amp; Acquisition</v>
          </cell>
          <cell r="GI4" t="str">
            <v>1 Story 1BR - Elderly</v>
          </cell>
          <cell r="GK4" t="str">
            <v>Grant</v>
          </cell>
          <cell r="GM4" t="str">
            <v>60% AMI</v>
          </cell>
          <cell r="GO4" t="str">
            <v>2 Bedroom</v>
          </cell>
        </row>
        <row r="5">
          <cell r="DG5" t="str">
            <v>Townhouse</v>
          </cell>
          <cell r="FM5" t="str">
            <v>Administrative Waiver Fee</v>
          </cell>
          <cell r="FO5" t="str">
            <v>AZ</v>
          </cell>
          <cell r="FQ5" t="str">
            <v>Braxton</v>
          </cell>
          <cell r="FU5" t="str">
            <v>Acq, Rehab, &amp; New 4% and 9%</v>
          </cell>
          <cell r="FW5" t="str">
            <v>Limited Liability Company</v>
          </cell>
          <cell r="GC5" t="str">
            <v>45</v>
          </cell>
          <cell r="GE5" t="str">
            <v>Option to Enter Into a Long-Term Lease</v>
          </cell>
          <cell r="GG5" t="str">
            <v>Adaptive Re-Use</v>
          </cell>
          <cell r="GI5" t="str">
            <v>1 Story 2BR - Elderly</v>
          </cell>
          <cell r="GM5" t="str">
            <v>Market</v>
          </cell>
          <cell r="GO5" t="str">
            <v>3 Bedroom</v>
          </cell>
        </row>
        <row r="6">
          <cell r="DG6" t="str">
            <v>Condominium</v>
          </cell>
          <cell r="FM6" t="str">
            <v>Market Study Resubmission Fee</v>
          </cell>
          <cell r="FO6" t="str">
            <v>CA</v>
          </cell>
          <cell r="FQ6" t="str">
            <v>Brooke</v>
          </cell>
          <cell r="FU6" t="str">
            <v>Adaptive Re-Use 9%</v>
          </cell>
          <cell r="FW6" t="str">
            <v>Other</v>
          </cell>
          <cell r="GC6" t="str">
            <v>50</v>
          </cell>
          <cell r="GE6" t="str">
            <v>Long-Term Lease</v>
          </cell>
          <cell r="GG6" t="str">
            <v>New Construction &amp; Rehabilitation</v>
          </cell>
          <cell r="GI6" t="str">
            <v>Eff - Elderly</v>
          </cell>
          <cell r="GO6" t="str">
            <v>4 Bedroom</v>
          </cell>
        </row>
        <row r="7">
          <cell r="DG7" t="str">
            <v>Other</v>
          </cell>
          <cell r="FM7" t="str">
            <v>Fund Fee Adjustment</v>
          </cell>
          <cell r="FO7" t="str">
            <v>CO</v>
          </cell>
          <cell r="FQ7" t="str">
            <v>Cabell</v>
          </cell>
          <cell r="FU7" t="str">
            <v>Acq &amp; Adaptive Re-Use 4% and 9%</v>
          </cell>
          <cell r="GG7" t="str">
            <v>New Construction &amp; Adaptive Re-Use</v>
          </cell>
          <cell r="GI7" t="str">
            <v>1BR Elderly</v>
          </cell>
        </row>
        <row r="8">
          <cell r="FO8" t="str">
            <v>CT</v>
          </cell>
          <cell r="FQ8" t="str">
            <v>Calhoun</v>
          </cell>
          <cell r="FU8" t="str">
            <v>TEB New 4%</v>
          </cell>
          <cell r="GG8" t="str">
            <v>Rehabilitation &amp; Adaptive Re-Use</v>
          </cell>
          <cell r="GI8" t="str">
            <v>2BR Elderly</v>
          </cell>
        </row>
        <row r="9">
          <cell r="FO9" t="str">
            <v>DC</v>
          </cell>
          <cell r="FQ9" t="str">
            <v>Clay</v>
          </cell>
          <cell r="FU9" t="str">
            <v>TEB Rehab 4%</v>
          </cell>
          <cell r="GG9" t="str">
            <v>Adaptive Re-Use &amp; Acquisition</v>
          </cell>
          <cell r="GI9" t="str">
            <v>Eff - Garden</v>
          </cell>
        </row>
        <row r="10">
          <cell r="FO10" t="str">
            <v>DE</v>
          </cell>
          <cell r="FQ10" t="str">
            <v>Doddridge</v>
          </cell>
          <cell r="FU10" t="str">
            <v>TEB Acq &amp; Rehab 4%</v>
          </cell>
          <cell r="GG10" t="str">
            <v>New Construction &amp; Rehab &amp; Acq</v>
          </cell>
          <cell r="GI10" t="str">
            <v>1BR Garden</v>
          </cell>
        </row>
        <row r="11">
          <cell r="FO11" t="str">
            <v>FL</v>
          </cell>
          <cell r="FQ11" t="str">
            <v>Fayette</v>
          </cell>
          <cell r="FU11" t="str">
            <v>TEB Acq, Rehab, &amp; New 4%</v>
          </cell>
          <cell r="GG11" t="str">
            <v>New Construction &amp; Rehab &amp; Adaptive Re-Use</v>
          </cell>
          <cell r="GI11" t="str">
            <v>2BR Garden</v>
          </cell>
        </row>
        <row r="12">
          <cell r="FO12" t="str">
            <v>GA</v>
          </cell>
          <cell r="FQ12" t="str">
            <v>Gilmer</v>
          </cell>
          <cell r="GG12" t="str">
            <v>New Construction &amp; Adaptive Re-Use &amp; Acq</v>
          </cell>
          <cell r="GI12" t="str">
            <v>3BR Garden</v>
          </cell>
        </row>
        <row r="13">
          <cell r="FO13" t="str">
            <v>HI</v>
          </cell>
          <cell r="FQ13" t="str">
            <v>Grant</v>
          </cell>
          <cell r="GG13" t="str">
            <v>Rehab &amp; Adaptive Re-Use &amp; Acq</v>
          </cell>
          <cell r="GI13" t="str">
            <v>4BR Garden</v>
          </cell>
        </row>
        <row r="14">
          <cell r="FO14" t="str">
            <v>IA</v>
          </cell>
          <cell r="FQ14" t="str">
            <v>Greenbrier</v>
          </cell>
          <cell r="GG14" t="str">
            <v>New Construction &amp; Rehab &amp; Adaptive Re-Use &amp; Acq</v>
          </cell>
          <cell r="GI14" t="str">
            <v>2+ Story 2BR Townhouse</v>
          </cell>
        </row>
        <row r="15">
          <cell r="FO15" t="str">
            <v>ID</v>
          </cell>
          <cell r="FQ15" t="str">
            <v>Hampshire</v>
          </cell>
          <cell r="GI15" t="str">
            <v>2+ Story 3BR Townhouse</v>
          </cell>
        </row>
        <row r="16">
          <cell r="FO16" t="str">
            <v>IL</v>
          </cell>
          <cell r="FQ16" t="str">
            <v>Hancock</v>
          </cell>
          <cell r="GI16" t="str">
            <v>2+ Story 4BR Townhouse</v>
          </cell>
        </row>
        <row r="17">
          <cell r="FO17" t="str">
            <v>IN</v>
          </cell>
          <cell r="FQ17" t="str">
            <v>Hardy</v>
          </cell>
          <cell r="GI17" t="str">
            <v>SRO</v>
          </cell>
        </row>
        <row r="18">
          <cell r="FO18" t="str">
            <v>KS</v>
          </cell>
          <cell r="FQ18" t="str">
            <v>Harrison</v>
          </cell>
          <cell r="GI18" t="str">
            <v>1BR</v>
          </cell>
        </row>
        <row r="19">
          <cell r="FO19" t="str">
            <v>KY</v>
          </cell>
          <cell r="FQ19" t="str">
            <v>Jackson</v>
          </cell>
          <cell r="GI19" t="str">
            <v>2BR</v>
          </cell>
        </row>
        <row r="20">
          <cell r="FO20" t="str">
            <v>LA</v>
          </cell>
          <cell r="FQ20" t="str">
            <v>Jefferson</v>
          </cell>
          <cell r="GI20" t="str">
            <v>3BR</v>
          </cell>
        </row>
        <row r="21">
          <cell r="FO21" t="str">
            <v>MA</v>
          </cell>
          <cell r="FQ21" t="str">
            <v>Kanawha</v>
          </cell>
          <cell r="GI21" t="str">
            <v>4BR</v>
          </cell>
        </row>
        <row r="22">
          <cell r="FO22" t="str">
            <v>MD</v>
          </cell>
          <cell r="FQ22" t="str">
            <v>Lewis</v>
          </cell>
        </row>
        <row r="23">
          <cell r="FO23" t="str">
            <v>ME</v>
          </cell>
          <cell r="FQ23" t="str">
            <v>Lincoln</v>
          </cell>
        </row>
        <row r="24">
          <cell r="FO24" t="str">
            <v>MI</v>
          </cell>
          <cell r="FQ24" t="str">
            <v>Logan</v>
          </cell>
        </row>
        <row r="25">
          <cell r="FO25" t="str">
            <v>MN</v>
          </cell>
          <cell r="FQ25" t="str">
            <v>Marion</v>
          </cell>
        </row>
        <row r="26">
          <cell r="FO26" t="str">
            <v>MO</v>
          </cell>
          <cell r="FQ26" t="str">
            <v>Marshall</v>
          </cell>
        </row>
        <row r="27">
          <cell r="FO27" t="str">
            <v>MS</v>
          </cell>
          <cell r="FQ27" t="str">
            <v>Mason</v>
          </cell>
        </row>
        <row r="28">
          <cell r="FO28" t="str">
            <v>MT</v>
          </cell>
          <cell r="FQ28" t="str">
            <v>McDowell</v>
          </cell>
        </row>
        <row r="29">
          <cell r="FO29" t="str">
            <v>NC</v>
          </cell>
          <cell r="FQ29" t="str">
            <v>Mercer</v>
          </cell>
        </row>
        <row r="30">
          <cell r="FO30" t="str">
            <v>ND</v>
          </cell>
          <cell r="FQ30" t="str">
            <v>Mineral</v>
          </cell>
        </row>
        <row r="31">
          <cell r="FO31" t="str">
            <v>NE</v>
          </cell>
          <cell r="FQ31" t="str">
            <v>Mingo</v>
          </cell>
        </row>
        <row r="32">
          <cell r="FO32" t="str">
            <v>NH</v>
          </cell>
          <cell r="FQ32" t="str">
            <v>Monongalia</v>
          </cell>
        </row>
        <row r="33">
          <cell r="FO33" t="str">
            <v>NJ</v>
          </cell>
          <cell r="FQ33" t="str">
            <v>Monroe</v>
          </cell>
        </row>
        <row r="34">
          <cell r="FO34" t="str">
            <v>NM</v>
          </cell>
          <cell r="FQ34" t="str">
            <v>Morgan</v>
          </cell>
        </row>
        <row r="35">
          <cell r="FO35" t="str">
            <v>NV</v>
          </cell>
          <cell r="FQ35" t="str">
            <v>Nicholas</v>
          </cell>
        </row>
        <row r="36">
          <cell r="FO36" t="str">
            <v>NY</v>
          </cell>
          <cell r="FQ36" t="str">
            <v>Ohio</v>
          </cell>
        </row>
        <row r="37">
          <cell r="FO37" t="str">
            <v>OH</v>
          </cell>
          <cell r="FQ37" t="str">
            <v>Pendleton</v>
          </cell>
        </row>
        <row r="38">
          <cell r="FO38" t="str">
            <v>OK</v>
          </cell>
          <cell r="FQ38" t="str">
            <v>Pleasants</v>
          </cell>
        </row>
        <row r="39">
          <cell r="FO39" t="str">
            <v>OR</v>
          </cell>
          <cell r="FQ39" t="str">
            <v>Pocahontas</v>
          </cell>
        </row>
        <row r="40">
          <cell r="FO40" t="str">
            <v>PA</v>
          </cell>
          <cell r="FQ40" t="str">
            <v>Preston</v>
          </cell>
        </row>
        <row r="41">
          <cell r="FO41" t="str">
            <v>RI</v>
          </cell>
          <cell r="FQ41" t="str">
            <v>Putnam</v>
          </cell>
        </row>
        <row r="42">
          <cell r="FO42" t="str">
            <v>SC</v>
          </cell>
          <cell r="FQ42" t="str">
            <v>Raleigh</v>
          </cell>
        </row>
        <row r="43">
          <cell r="FO43" t="str">
            <v>SD</v>
          </cell>
          <cell r="FQ43" t="str">
            <v>Randolph</v>
          </cell>
        </row>
        <row r="44">
          <cell r="FO44" t="str">
            <v>TN</v>
          </cell>
          <cell r="FQ44" t="str">
            <v>Ritchie</v>
          </cell>
        </row>
        <row r="45">
          <cell r="FO45" t="str">
            <v>TX</v>
          </cell>
          <cell r="FQ45" t="str">
            <v>Roane</v>
          </cell>
        </row>
        <row r="46">
          <cell r="FO46" t="str">
            <v>UT</v>
          </cell>
          <cell r="FQ46" t="str">
            <v>Summers</v>
          </cell>
        </row>
        <row r="47">
          <cell r="FO47" t="str">
            <v>VA</v>
          </cell>
          <cell r="FQ47" t="str">
            <v>Taylor</v>
          </cell>
        </row>
        <row r="48">
          <cell r="FO48" t="str">
            <v>VT</v>
          </cell>
          <cell r="FQ48" t="str">
            <v>Tucker</v>
          </cell>
        </row>
        <row r="49">
          <cell r="FO49" t="str">
            <v>WA</v>
          </cell>
          <cell r="FQ49" t="str">
            <v>Tyler</v>
          </cell>
        </row>
        <row r="50">
          <cell r="FO50" t="str">
            <v>WI</v>
          </cell>
          <cell r="FQ50" t="str">
            <v>Upshur</v>
          </cell>
        </row>
        <row r="51">
          <cell r="FO51" t="str">
            <v>WV</v>
          </cell>
          <cell r="FQ51" t="str">
            <v>Wayne</v>
          </cell>
        </row>
        <row r="52">
          <cell r="FO52" t="str">
            <v>WY</v>
          </cell>
          <cell r="FQ52" t="str">
            <v>Webster</v>
          </cell>
        </row>
        <row r="53">
          <cell r="FQ53" t="str">
            <v>Wetzel</v>
          </cell>
        </row>
        <row r="54">
          <cell r="FQ54" t="str">
            <v>Wirt</v>
          </cell>
        </row>
        <row r="55">
          <cell r="FQ55" t="str">
            <v>Wood</v>
          </cell>
        </row>
        <row r="56">
          <cell r="FQ56" t="str">
            <v>Wyoming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51">
          <cell r="F51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A1F7A-DEEC-45AE-99AA-6517A23061D9}">
  <sheetPr>
    <pageSetUpPr fitToPage="1"/>
  </sheetPr>
  <dimension ref="A1:F55"/>
  <sheetViews>
    <sheetView tabSelected="1" workbookViewId="0">
      <selection sqref="A1:D1"/>
    </sheetView>
  </sheetViews>
  <sheetFormatPr defaultColWidth="11.42578125" defaultRowHeight="12.75"/>
  <cols>
    <col min="1" max="1" width="54" style="31" bestFit="1" customWidth="1"/>
    <col min="2" max="2" width="18.42578125" style="44" bestFit="1" customWidth="1"/>
    <col min="3" max="3" width="7.85546875" style="43" customWidth="1"/>
    <col min="4" max="4" width="25.7109375" style="36" customWidth="1"/>
    <col min="5" max="5" width="9.28515625" style="31" customWidth="1"/>
    <col min="6" max="6" width="10.7109375" style="31" customWidth="1"/>
    <col min="7" max="10" width="10.7109375" style="32" customWidth="1"/>
    <col min="11" max="16384" width="11.42578125" style="32"/>
  </cols>
  <sheetData>
    <row r="1" spans="1:6" ht="15.75">
      <c r="A1" s="30" t="s">
        <v>0</v>
      </c>
      <c r="B1" s="30"/>
      <c r="C1" s="30"/>
      <c r="D1" s="30"/>
    </row>
    <row r="2" spans="1:6" ht="12.75" customHeight="1">
      <c r="A2" s="33"/>
      <c r="B2" s="34"/>
      <c r="C2" s="35"/>
    </row>
    <row r="3" spans="1:6" ht="12.75" customHeight="1">
      <c r="A3" s="33" t="s">
        <v>1</v>
      </c>
      <c r="B3" s="37" t="s">
        <v>89</v>
      </c>
      <c r="C3" s="38"/>
    </row>
    <row r="4" spans="1:6">
      <c r="A4" s="33" t="s">
        <v>2</v>
      </c>
      <c r="B4" s="39">
        <v>33</v>
      </c>
      <c r="C4" s="35"/>
    </row>
    <row r="5" spans="1:6">
      <c r="A5" s="33"/>
      <c r="B5" s="33"/>
      <c r="C5" s="35"/>
    </row>
    <row r="6" spans="1:6">
      <c r="B6" s="40" t="s">
        <v>3</v>
      </c>
      <c r="C6" s="41" t="s">
        <v>4</v>
      </c>
      <c r="D6" s="41"/>
    </row>
    <row r="7" spans="1:6">
      <c r="A7" s="33" t="s">
        <v>5</v>
      </c>
      <c r="B7" s="40" t="s">
        <v>6</v>
      </c>
      <c r="C7" s="41" t="s">
        <v>7</v>
      </c>
      <c r="D7" s="41"/>
      <c r="E7" s="32"/>
      <c r="F7" s="32"/>
    </row>
    <row r="8" spans="1:6">
      <c r="A8" s="31" t="s">
        <v>8</v>
      </c>
      <c r="B8" s="42">
        <v>244000</v>
      </c>
      <c r="D8" s="36">
        <f t="shared" ref="D8:D49" si="0">+B8/$B$53</f>
        <v>3.4720245887643005E-2</v>
      </c>
      <c r="E8" s="32"/>
      <c r="F8" s="32"/>
    </row>
    <row r="9" spans="1:6">
      <c r="A9" s="31" t="s">
        <v>9</v>
      </c>
      <c r="B9" s="42">
        <v>81000</v>
      </c>
      <c r="D9" s="36">
        <f t="shared" si="0"/>
        <v>1.1525983265979851E-2</v>
      </c>
      <c r="E9" s="32"/>
      <c r="F9" s="32"/>
    </row>
    <row r="10" spans="1:6">
      <c r="A10" s="31" t="s">
        <v>10</v>
      </c>
      <c r="B10" s="42">
        <v>244000</v>
      </c>
      <c r="C10" s="43">
        <f>SUM(D8:D10)</f>
        <v>8.0966475041265862E-2</v>
      </c>
      <c r="D10" s="36">
        <f t="shared" si="0"/>
        <v>3.4720245887643005E-2</v>
      </c>
      <c r="E10" s="32"/>
      <c r="F10" s="32"/>
    </row>
    <row r="11" spans="1:6">
      <c r="A11" s="31" t="s">
        <v>11</v>
      </c>
      <c r="B11" s="42">
        <v>23000</v>
      </c>
      <c r="D11" s="36">
        <f t="shared" si="0"/>
        <v>3.272810063179464E-3</v>
      </c>
      <c r="E11" s="32"/>
      <c r="F11" s="32"/>
    </row>
    <row r="12" spans="1:6">
      <c r="A12" s="31" t="s">
        <v>12</v>
      </c>
      <c r="B12" s="42">
        <v>5000</v>
      </c>
      <c r="D12" s="36">
        <f t="shared" si="0"/>
        <v>7.1148044851727476E-4</v>
      </c>
      <c r="E12" s="32"/>
      <c r="F12" s="32"/>
    </row>
    <row r="13" spans="1:6">
      <c r="A13" s="31" t="s">
        <v>13</v>
      </c>
      <c r="B13" s="42">
        <v>100000</v>
      </c>
      <c r="D13" s="36">
        <f t="shared" si="0"/>
        <v>1.4229608970345494E-2</v>
      </c>
      <c r="E13" s="32"/>
      <c r="F13" s="32"/>
    </row>
    <row r="14" spans="1:6">
      <c r="A14" s="31" t="s">
        <v>14</v>
      </c>
      <c r="B14" s="42">
        <v>30000</v>
      </c>
      <c r="C14" s="43">
        <f>SUM(D13:D14)</f>
        <v>1.8498491661449144E-2</v>
      </c>
      <c r="D14" s="36">
        <f t="shared" si="0"/>
        <v>4.2688826911036482E-3</v>
      </c>
      <c r="E14" s="32"/>
      <c r="F14" s="32"/>
    </row>
    <row r="15" spans="1:6">
      <c r="A15" s="31" t="s">
        <v>15</v>
      </c>
      <c r="B15" s="42">
        <v>8000</v>
      </c>
      <c r="D15" s="36">
        <f t="shared" si="0"/>
        <v>1.1383687176276397E-3</v>
      </c>
      <c r="E15" s="32"/>
      <c r="F15" s="32"/>
    </row>
    <row r="16" spans="1:6">
      <c r="A16" s="31" t="s">
        <v>16</v>
      </c>
      <c r="B16" s="42">
        <v>45000</v>
      </c>
      <c r="D16" s="36">
        <f t="shared" si="0"/>
        <v>6.4033240366554731E-3</v>
      </c>
      <c r="E16" s="32"/>
      <c r="F16" s="32"/>
    </row>
    <row r="17" spans="1:6">
      <c r="A17" s="31" t="s">
        <v>17</v>
      </c>
      <c r="B17" s="42">
        <v>500</v>
      </c>
      <c r="D17" s="36">
        <f t="shared" si="0"/>
        <v>7.1148044851727479E-5</v>
      </c>
      <c r="E17" s="32"/>
      <c r="F17" s="32"/>
    </row>
    <row r="18" spans="1:6">
      <c r="A18" s="31" t="s">
        <v>18</v>
      </c>
      <c r="B18" s="42">
        <v>6000</v>
      </c>
      <c r="D18" s="36">
        <f t="shared" si="0"/>
        <v>8.537765382207297E-4</v>
      </c>
      <c r="E18" s="32"/>
      <c r="F18" s="32"/>
    </row>
    <row r="19" spans="1:6">
      <c r="A19" s="31" t="s">
        <v>19</v>
      </c>
      <c r="B19" s="42">
        <v>120000</v>
      </c>
      <c r="D19" s="36">
        <f t="shared" si="0"/>
        <v>1.7075530764414593E-2</v>
      </c>
      <c r="E19" s="32"/>
      <c r="F19" s="32"/>
    </row>
    <row r="20" spans="1:6">
      <c r="A20" s="31" t="s">
        <v>20</v>
      </c>
      <c r="B20" s="42">
        <v>40000</v>
      </c>
      <c r="D20" s="36">
        <f t="shared" si="0"/>
        <v>5.6918435881381981E-3</v>
      </c>
      <c r="E20" s="32"/>
      <c r="F20" s="32"/>
    </row>
    <row r="21" spans="1:6">
      <c r="A21" s="31" t="s">
        <v>21</v>
      </c>
      <c r="B21" s="42">
        <v>25000</v>
      </c>
      <c r="D21" s="36">
        <f t="shared" si="0"/>
        <v>3.5574022425863736E-3</v>
      </c>
      <c r="E21" s="32"/>
      <c r="F21" s="32"/>
    </row>
    <row r="22" spans="1:6">
      <c r="A22" s="31" t="s">
        <v>22</v>
      </c>
      <c r="B22" s="42">
        <v>6000</v>
      </c>
      <c r="D22" s="36">
        <f t="shared" si="0"/>
        <v>8.537765382207297E-4</v>
      </c>
      <c r="E22" s="32"/>
      <c r="F22" s="32"/>
    </row>
    <row r="23" spans="1:6">
      <c r="A23" s="31" t="s">
        <v>23</v>
      </c>
      <c r="B23" s="42">
        <v>13600</v>
      </c>
      <c r="D23" s="36">
        <f t="shared" si="0"/>
        <v>1.9352268199669873E-3</v>
      </c>
      <c r="E23" s="32"/>
      <c r="F23" s="32"/>
    </row>
    <row r="24" spans="1:6">
      <c r="A24" s="31" t="s">
        <v>24</v>
      </c>
      <c r="B24" s="42">
        <v>6000</v>
      </c>
      <c r="D24" s="36">
        <f t="shared" si="0"/>
        <v>8.537765382207297E-4</v>
      </c>
      <c r="E24" s="32"/>
      <c r="F24" s="32"/>
    </row>
    <row r="25" spans="1:6">
      <c r="A25" s="31" t="s">
        <v>25</v>
      </c>
      <c r="B25" s="42">
        <v>7000</v>
      </c>
      <c r="D25" s="36">
        <f t="shared" si="0"/>
        <v>9.9607262792418463E-4</v>
      </c>
      <c r="E25" s="32"/>
      <c r="F25" s="32"/>
    </row>
    <row r="26" spans="1:6">
      <c r="A26" s="31" t="s">
        <v>26</v>
      </c>
      <c r="B26" s="42">
        <v>41000</v>
      </c>
      <c r="D26" s="36">
        <f t="shared" si="0"/>
        <v>5.8341396778416529E-3</v>
      </c>
      <c r="E26" s="32"/>
      <c r="F26" s="32"/>
    </row>
    <row r="27" spans="1:6">
      <c r="A27" s="31" t="s">
        <v>27</v>
      </c>
      <c r="B27" s="42">
        <v>900000</v>
      </c>
      <c r="C27" s="43">
        <f>+D27</f>
        <v>0.12806648073310944</v>
      </c>
      <c r="D27" s="36">
        <f t="shared" si="0"/>
        <v>0.12806648073310944</v>
      </c>
      <c r="E27" s="32"/>
      <c r="F27" s="32"/>
    </row>
    <row r="28" spans="1:6">
      <c r="A28" s="31" t="s">
        <v>28</v>
      </c>
      <c r="B28" s="42">
        <v>80000</v>
      </c>
      <c r="D28" s="36">
        <f t="shared" si="0"/>
        <v>1.1383687176276396E-2</v>
      </c>
      <c r="E28" s="32"/>
      <c r="F28" s="32"/>
    </row>
    <row r="29" spans="1:6">
      <c r="A29" s="31" t="s">
        <v>29</v>
      </c>
      <c r="E29" s="32"/>
      <c r="F29" s="32"/>
    </row>
    <row r="30" spans="1:6">
      <c r="A30" s="45" t="s">
        <v>30</v>
      </c>
      <c r="B30" s="42">
        <v>35000</v>
      </c>
      <c r="D30" s="36">
        <f t="shared" si="0"/>
        <v>4.9803631396209231E-3</v>
      </c>
      <c r="E30" s="32"/>
      <c r="F30" s="32"/>
    </row>
    <row r="31" spans="1:6">
      <c r="A31" s="45" t="s">
        <v>31</v>
      </c>
      <c r="B31" s="42">
        <v>6000</v>
      </c>
      <c r="D31" s="36">
        <f t="shared" si="0"/>
        <v>8.537765382207297E-4</v>
      </c>
      <c r="E31" s="32"/>
      <c r="F31" s="32"/>
    </row>
    <row r="32" spans="1:6">
      <c r="A32" s="45" t="s">
        <v>32</v>
      </c>
      <c r="B32" s="42">
        <v>0</v>
      </c>
      <c r="D32" s="36">
        <f t="shared" si="0"/>
        <v>0</v>
      </c>
      <c r="E32" s="32"/>
      <c r="F32" s="32"/>
    </row>
    <row r="33" spans="1:6">
      <c r="A33" s="45" t="s">
        <v>33</v>
      </c>
      <c r="B33" s="42">
        <v>10000</v>
      </c>
      <c r="D33" s="36">
        <f t="shared" si="0"/>
        <v>1.4229608970345495E-3</v>
      </c>
      <c r="E33" s="32"/>
      <c r="F33" s="32"/>
    </row>
    <row r="34" spans="1:6">
      <c r="A34" s="45" t="s">
        <v>34</v>
      </c>
      <c r="B34" s="42">
        <v>2500</v>
      </c>
      <c r="D34" s="36">
        <f t="shared" si="0"/>
        <v>3.5574022425863738E-4</v>
      </c>
      <c r="E34" s="32"/>
      <c r="F34" s="32"/>
    </row>
    <row r="35" spans="1:6">
      <c r="A35" s="45" t="s">
        <v>35</v>
      </c>
      <c r="B35" s="42">
        <v>52000</v>
      </c>
      <c r="D35" s="36">
        <f t="shared" si="0"/>
        <v>7.3993966645796577E-3</v>
      </c>
      <c r="E35" s="32"/>
      <c r="F35" s="32"/>
    </row>
    <row r="36" spans="1:6">
      <c r="A36" s="45" t="s">
        <v>36</v>
      </c>
      <c r="B36" s="42">
        <v>25000</v>
      </c>
      <c r="D36" s="36">
        <f t="shared" si="0"/>
        <v>3.5574022425863736E-3</v>
      </c>
      <c r="E36" s="32"/>
      <c r="F36" s="32"/>
    </row>
    <row r="37" spans="1:6">
      <c r="A37" s="45" t="s">
        <v>37</v>
      </c>
      <c r="B37" s="42">
        <v>5000</v>
      </c>
      <c r="D37" s="36">
        <f t="shared" si="0"/>
        <v>7.1148044851727476E-4</v>
      </c>
      <c r="E37" s="32"/>
      <c r="F37" s="32"/>
    </row>
    <row r="38" spans="1:6">
      <c r="A38" s="45" t="s">
        <v>38</v>
      </c>
      <c r="B38" s="42">
        <v>15000</v>
      </c>
      <c r="D38" s="36">
        <f t="shared" si="0"/>
        <v>2.1344413455518241E-3</v>
      </c>
      <c r="E38" s="32"/>
      <c r="F38" s="32"/>
    </row>
    <row r="39" spans="1:6">
      <c r="A39" s="45" t="s">
        <v>39</v>
      </c>
      <c r="B39" s="42">
        <v>0</v>
      </c>
      <c r="D39" s="36">
        <f t="shared" si="0"/>
        <v>0</v>
      </c>
      <c r="E39" s="32"/>
      <c r="F39" s="32"/>
    </row>
    <row r="40" spans="1:6">
      <c r="A40" s="45" t="s">
        <v>40</v>
      </c>
      <c r="B40" s="42">
        <v>30000</v>
      </c>
      <c r="D40" s="36">
        <f t="shared" si="0"/>
        <v>4.2688826911036482E-3</v>
      </c>
      <c r="E40" s="32"/>
      <c r="F40" s="32"/>
    </row>
    <row r="41" spans="1:6">
      <c r="A41" s="46" t="s">
        <v>90</v>
      </c>
      <c r="B41" s="42">
        <v>20000</v>
      </c>
      <c r="D41" s="36">
        <f t="shared" si="0"/>
        <v>2.8459217940690991E-3</v>
      </c>
      <c r="E41" s="32"/>
      <c r="F41" s="32"/>
    </row>
    <row r="42" spans="1:6">
      <c r="A42" s="46"/>
      <c r="B42" s="42">
        <v>0</v>
      </c>
      <c r="D42" s="36">
        <f t="shared" si="0"/>
        <v>0</v>
      </c>
      <c r="E42" s="32"/>
      <c r="F42" s="32"/>
    </row>
    <row r="43" spans="1:6">
      <c r="A43" s="46"/>
      <c r="B43" s="42">
        <v>0</v>
      </c>
      <c r="D43" s="36">
        <f t="shared" si="0"/>
        <v>0</v>
      </c>
      <c r="E43" s="32"/>
      <c r="F43" s="32"/>
    </row>
    <row r="44" spans="1:6">
      <c r="A44" s="46"/>
      <c r="B44" s="42">
        <v>0</v>
      </c>
      <c r="D44" s="36">
        <f t="shared" si="0"/>
        <v>0</v>
      </c>
      <c r="E44" s="32"/>
      <c r="F44" s="32"/>
    </row>
    <row r="45" spans="1:6">
      <c r="A45" s="46"/>
      <c r="B45" s="42">
        <v>0</v>
      </c>
      <c r="D45" s="36">
        <f t="shared" si="0"/>
        <v>0</v>
      </c>
      <c r="E45" s="32"/>
      <c r="F45" s="32"/>
    </row>
    <row r="46" spans="1:6">
      <c r="A46" s="46"/>
      <c r="B46" s="42">
        <v>0</v>
      </c>
      <c r="D46" s="36">
        <f t="shared" si="0"/>
        <v>0</v>
      </c>
      <c r="E46" s="32"/>
      <c r="F46" s="32"/>
    </row>
    <row r="47" spans="1:6">
      <c r="A47" s="46"/>
      <c r="B47" s="42">
        <v>0</v>
      </c>
      <c r="D47" s="36">
        <f t="shared" si="0"/>
        <v>0</v>
      </c>
      <c r="E47" s="32"/>
      <c r="F47" s="32"/>
    </row>
    <row r="48" spans="1:6">
      <c r="A48" s="46"/>
      <c r="B48" s="42">
        <v>0</v>
      </c>
      <c r="D48" s="36">
        <f t="shared" si="0"/>
        <v>0</v>
      </c>
      <c r="E48" s="32"/>
      <c r="F48" s="32"/>
    </row>
    <row r="49" spans="1:6">
      <c r="A49" s="46"/>
      <c r="B49" s="42">
        <v>0</v>
      </c>
      <c r="D49" s="36">
        <f t="shared" si="0"/>
        <v>0</v>
      </c>
      <c r="E49" s="32"/>
      <c r="F49" s="32"/>
    </row>
    <row r="50" spans="1:6">
      <c r="A50" s="45"/>
      <c r="E50" s="32"/>
      <c r="F50" s="32"/>
    </row>
    <row r="51" spans="1:6">
      <c r="A51" s="31" t="s">
        <v>41</v>
      </c>
      <c r="B51" s="44">
        <f>SUM(B8:B49)</f>
        <v>2225600</v>
      </c>
      <c r="C51" s="43">
        <f>SUM(C8:C49)</f>
        <v>0.22753144743582446</v>
      </c>
      <c r="D51" s="36">
        <f>SUM(D8:D49)</f>
        <v>0.31669417724400939</v>
      </c>
      <c r="E51" s="32"/>
    </row>
    <row r="52" spans="1:6">
      <c r="A52" s="44"/>
      <c r="E52" s="44"/>
    </row>
    <row r="53" spans="1:6">
      <c r="A53" s="31" t="s">
        <v>7</v>
      </c>
      <c r="B53" s="42">
        <v>7027600</v>
      </c>
      <c r="E53" s="47"/>
    </row>
    <row r="54" spans="1:6">
      <c r="B54" s="32"/>
      <c r="C54" s="48"/>
      <c r="D54" s="49"/>
    </row>
    <row r="55" spans="1:6">
      <c r="A55" s="31" t="s">
        <v>42</v>
      </c>
      <c r="B55" s="47">
        <f>B51/B53</f>
        <v>0.31669417724400933</v>
      </c>
      <c r="D55" s="36" t="s">
        <v>43</v>
      </c>
    </row>
  </sheetData>
  <sheetProtection algorithmName="SHA-512" hashValue="NXThQ/iAyx/nniUF6Kwp8r98Ff3JWZhzFlLVk1eFAOyFyQs5GTaG42DL7bjfMWPz8kcmC0zbUgDzLcc/w4Svrg==" saltValue="UkWlWljb48fE2ghReMgYfw==" spinCount="100000" sheet="1" objects="1" scenarios="1"/>
  <mergeCells count="3">
    <mergeCell ref="C6:D6"/>
    <mergeCell ref="C7:D7"/>
    <mergeCell ref="A1:D1"/>
  </mergeCells>
  <printOptions horizontalCentered="1" gridLines="1"/>
  <pageMargins left="0.5" right="0.5" top="0.75" bottom="0.75" header="0" footer="0.5"/>
  <pageSetup scale="87" orientation="portrait" r:id="rId1"/>
  <headerFooter alignWithMargins="0">
    <oddFooter>&amp;C&amp;A&amp;R&amp;D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86E1F0-4448-4476-87CA-9DFBB4BA18E5}">
  <sheetPr>
    <pageSetUpPr fitToPage="1"/>
  </sheetPr>
  <dimension ref="A1:F55"/>
  <sheetViews>
    <sheetView workbookViewId="0">
      <selection sqref="A1:D1"/>
    </sheetView>
  </sheetViews>
  <sheetFormatPr defaultColWidth="11.42578125" defaultRowHeight="12.75"/>
  <cols>
    <col min="1" max="1" width="54" style="1" bestFit="1" customWidth="1"/>
    <col min="2" max="2" width="18.42578125" style="11" bestFit="1" customWidth="1"/>
    <col min="3" max="3" width="7.85546875" style="12" customWidth="1"/>
    <col min="4" max="4" width="25.7109375" style="7" customWidth="1"/>
    <col min="5" max="5" width="9.28515625" style="1" customWidth="1"/>
    <col min="6" max="6" width="10.7109375" style="1" customWidth="1"/>
    <col min="7" max="10" width="10.7109375" style="2" customWidth="1"/>
    <col min="11" max="16384" width="11.42578125" style="2"/>
  </cols>
  <sheetData>
    <row r="1" spans="1:6" ht="15.75">
      <c r="A1" s="29" t="s">
        <v>0</v>
      </c>
      <c r="B1" s="29"/>
      <c r="C1" s="29"/>
      <c r="D1" s="29"/>
    </row>
    <row r="2" spans="1:6" ht="12.75" customHeight="1">
      <c r="A2" s="3"/>
      <c r="B2" s="5"/>
      <c r="C2" s="6"/>
    </row>
    <row r="3" spans="1:6" ht="12.75" customHeight="1">
      <c r="A3" s="3" t="s">
        <v>1</v>
      </c>
      <c r="B3" s="50"/>
      <c r="C3" s="8"/>
    </row>
    <row r="4" spans="1:6">
      <c r="A4" s="3" t="s">
        <v>2</v>
      </c>
      <c r="B4" s="51"/>
      <c r="C4" s="6"/>
    </row>
    <row r="5" spans="1:6">
      <c r="A5" s="3"/>
      <c r="B5" s="3"/>
      <c r="C5" s="6"/>
    </row>
    <row r="6" spans="1:6">
      <c r="B6" s="9" t="s">
        <v>3</v>
      </c>
      <c r="C6" s="10" t="s">
        <v>4</v>
      </c>
      <c r="D6" s="10"/>
    </row>
    <row r="7" spans="1:6">
      <c r="A7" s="3" t="s">
        <v>5</v>
      </c>
      <c r="B7" s="9" t="s">
        <v>6</v>
      </c>
      <c r="C7" s="10" t="s">
        <v>7</v>
      </c>
      <c r="D7" s="10"/>
      <c r="E7" s="2"/>
      <c r="F7" s="2"/>
    </row>
    <row r="8" spans="1:6">
      <c r="A8" s="1" t="s">
        <v>8</v>
      </c>
      <c r="B8" s="52"/>
      <c r="D8" s="7" t="e">
        <f t="shared" ref="D8:D49" si="0">+B8/$B$53</f>
        <v>#DIV/0!</v>
      </c>
      <c r="E8" s="2"/>
      <c r="F8" s="2"/>
    </row>
    <row r="9" spans="1:6">
      <c r="A9" s="1" t="s">
        <v>9</v>
      </c>
      <c r="B9" s="52"/>
      <c r="D9" s="7" t="e">
        <f t="shared" si="0"/>
        <v>#DIV/0!</v>
      </c>
      <c r="E9" s="2"/>
      <c r="F9" s="2"/>
    </row>
    <row r="10" spans="1:6">
      <c r="A10" s="1" t="s">
        <v>10</v>
      </c>
      <c r="B10" s="52"/>
      <c r="C10" s="12" t="e">
        <f>SUM(D8:D10)</f>
        <v>#DIV/0!</v>
      </c>
      <c r="D10" s="7" t="e">
        <f t="shared" si="0"/>
        <v>#DIV/0!</v>
      </c>
      <c r="E10" s="2"/>
      <c r="F10" s="2"/>
    </row>
    <row r="11" spans="1:6">
      <c r="A11" s="1" t="s">
        <v>11</v>
      </c>
      <c r="B11" s="52"/>
      <c r="D11" s="7" t="e">
        <f t="shared" si="0"/>
        <v>#DIV/0!</v>
      </c>
      <c r="E11" s="2"/>
      <c r="F11" s="2"/>
    </row>
    <row r="12" spans="1:6">
      <c r="A12" s="1" t="s">
        <v>12</v>
      </c>
      <c r="B12" s="52"/>
      <c r="D12" s="7" t="e">
        <f t="shared" si="0"/>
        <v>#DIV/0!</v>
      </c>
      <c r="E12" s="2"/>
      <c r="F12" s="2"/>
    </row>
    <row r="13" spans="1:6">
      <c r="A13" s="1" t="s">
        <v>13</v>
      </c>
      <c r="B13" s="52"/>
      <c r="D13" s="7" t="e">
        <f t="shared" si="0"/>
        <v>#DIV/0!</v>
      </c>
      <c r="E13" s="2"/>
      <c r="F13" s="2"/>
    </row>
    <row r="14" spans="1:6">
      <c r="A14" s="1" t="s">
        <v>14</v>
      </c>
      <c r="B14" s="52"/>
      <c r="C14" s="12" t="e">
        <f>SUM(D13:D14)</f>
        <v>#DIV/0!</v>
      </c>
      <c r="D14" s="7" t="e">
        <f t="shared" si="0"/>
        <v>#DIV/0!</v>
      </c>
      <c r="E14" s="2"/>
      <c r="F14" s="2"/>
    </row>
    <row r="15" spans="1:6">
      <c r="A15" s="1" t="s">
        <v>15</v>
      </c>
      <c r="B15" s="52"/>
      <c r="D15" s="7" t="e">
        <f t="shared" si="0"/>
        <v>#DIV/0!</v>
      </c>
      <c r="E15" s="2"/>
      <c r="F15" s="2"/>
    </row>
    <row r="16" spans="1:6">
      <c r="A16" s="1" t="s">
        <v>16</v>
      </c>
      <c r="B16" s="52"/>
      <c r="D16" s="7" t="e">
        <f t="shared" si="0"/>
        <v>#DIV/0!</v>
      </c>
      <c r="E16" s="2"/>
      <c r="F16" s="2"/>
    </row>
    <row r="17" spans="1:6">
      <c r="A17" s="1" t="s">
        <v>17</v>
      </c>
      <c r="B17" s="52"/>
      <c r="D17" s="7" t="e">
        <f t="shared" si="0"/>
        <v>#DIV/0!</v>
      </c>
      <c r="E17" s="2"/>
      <c r="F17" s="2"/>
    </row>
    <row r="18" spans="1:6">
      <c r="A18" s="1" t="s">
        <v>18</v>
      </c>
      <c r="B18" s="52"/>
      <c r="D18" s="7" t="e">
        <f t="shared" si="0"/>
        <v>#DIV/0!</v>
      </c>
      <c r="E18" s="2"/>
      <c r="F18" s="2"/>
    </row>
    <row r="19" spans="1:6">
      <c r="A19" s="1" t="s">
        <v>19</v>
      </c>
      <c r="B19" s="52"/>
      <c r="D19" s="7" t="e">
        <f t="shared" si="0"/>
        <v>#DIV/0!</v>
      </c>
      <c r="E19" s="2"/>
      <c r="F19" s="2"/>
    </row>
    <row r="20" spans="1:6">
      <c r="A20" s="1" t="s">
        <v>20</v>
      </c>
      <c r="B20" s="52"/>
      <c r="D20" s="7" t="e">
        <f t="shared" si="0"/>
        <v>#DIV/0!</v>
      </c>
      <c r="E20" s="2"/>
      <c r="F20" s="2"/>
    </row>
    <row r="21" spans="1:6">
      <c r="A21" s="1" t="s">
        <v>21</v>
      </c>
      <c r="B21" s="52"/>
      <c r="D21" s="7" t="e">
        <f t="shared" si="0"/>
        <v>#DIV/0!</v>
      </c>
      <c r="E21" s="2"/>
      <c r="F21" s="2"/>
    </row>
    <row r="22" spans="1:6">
      <c r="A22" s="1" t="s">
        <v>22</v>
      </c>
      <c r="B22" s="52"/>
      <c r="D22" s="7" t="e">
        <f t="shared" si="0"/>
        <v>#DIV/0!</v>
      </c>
      <c r="E22" s="2"/>
      <c r="F22" s="2"/>
    </row>
    <row r="23" spans="1:6">
      <c r="A23" s="1" t="s">
        <v>23</v>
      </c>
      <c r="B23" s="52"/>
      <c r="D23" s="7" t="e">
        <f t="shared" si="0"/>
        <v>#DIV/0!</v>
      </c>
      <c r="E23" s="2"/>
      <c r="F23" s="2"/>
    </row>
    <row r="24" spans="1:6">
      <c r="A24" s="1" t="s">
        <v>24</v>
      </c>
      <c r="B24" s="52"/>
      <c r="D24" s="7" t="e">
        <f t="shared" si="0"/>
        <v>#DIV/0!</v>
      </c>
      <c r="E24" s="2"/>
      <c r="F24" s="2"/>
    </row>
    <row r="25" spans="1:6">
      <c r="A25" s="1" t="s">
        <v>25</v>
      </c>
      <c r="B25" s="52"/>
      <c r="D25" s="7" t="e">
        <f t="shared" si="0"/>
        <v>#DIV/0!</v>
      </c>
      <c r="E25" s="2"/>
      <c r="F25" s="2"/>
    </row>
    <row r="26" spans="1:6">
      <c r="A26" s="1" t="s">
        <v>26</v>
      </c>
      <c r="B26" s="52"/>
      <c r="D26" s="7" t="e">
        <f t="shared" si="0"/>
        <v>#DIV/0!</v>
      </c>
      <c r="E26" s="2"/>
      <c r="F26" s="2"/>
    </row>
    <row r="27" spans="1:6">
      <c r="A27" s="1" t="s">
        <v>27</v>
      </c>
      <c r="B27" s="52"/>
      <c r="C27" s="12" t="e">
        <f>+D27</f>
        <v>#DIV/0!</v>
      </c>
      <c r="D27" s="7" t="e">
        <f t="shared" si="0"/>
        <v>#DIV/0!</v>
      </c>
      <c r="E27" s="2"/>
      <c r="F27" s="2"/>
    </row>
    <row r="28" spans="1:6">
      <c r="A28" s="1" t="s">
        <v>28</v>
      </c>
      <c r="B28" s="52"/>
      <c r="D28" s="7" t="e">
        <f t="shared" si="0"/>
        <v>#DIV/0!</v>
      </c>
      <c r="E28" s="2"/>
      <c r="F28" s="2"/>
    </row>
    <row r="29" spans="1:6">
      <c r="A29" s="1" t="s">
        <v>29</v>
      </c>
      <c r="E29" s="2"/>
      <c r="F29" s="2"/>
    </row>
    <row r="30" spans="1:6">
      <c r="A30" s="13" t="s">
        <v>30</v>
      </c>
      <c r="B30" s="52"/>
      <c r="D30" s="7" t="e">
        <f t="shared" si="0"/>
        <v>#DIV/0!</v>
      </c>
      <c r="E30" s="2"/>
      <c r="F30" s="2"/>
    </row>
    <row r="31" spans="1:6">
      <c r="A31" s="13" t="s">
        <v>31</v>
      </c>
      <c r="B31" s="52"/>
      <c r="D31" s="7" t="e">
        <f t="shared" si="0"/>
        <v>#DIV/0!</v>
      </c>
      <c r="E31" s="2"/>
      <c r="F31" s="2"/>
    </row>
    <row r="32" spans="1:6">
      <c r="A32" s="13" t="s">
        <v>32</v>
      </c>
      <c r="B32" s="52"/>
      <c r="D32" s="7" t="e">
        <f t="shared" si="0"/>
        <v>#DIV/0!</v>
      </c>
      <c r="E32" s="2"/>
      <c r="F32" s="2"/>
    </row>
    <row r="33" spans="1:6">
      <c r="A33" s="13" t="s">
        <v>33</v>
      </c>
      <c r="B33" s="52"/>
      <c r="D33" s="7" t="e">
        <f t="shared" si="0"/>
        <v>#DIV/0!</v>
      </c>
      <c r="E33" s="2"/>
      <c r="F33" s="2"/>
    </row>
    <row r="34" spans="1:6">
      <c r="A34" s="13" t="s">
        <v>34</v>
      </c>
      <c r="B34" s="52"/>
      <c r="D34" s="7" t="e">
        <f t="shared" si="0"/>
        <v>#DIV/0!</v>
      </c>
      <c r="E34" s="2"/>
      <c r="F34" s="2"/>
    </row>
    <row r="35" spans="1:6">
      <c r="A35" s="13" t="s">
        <v>35</v>
      </c>
      <c r="B35" s="52"/>
      <c r="D35" s="7" t="e">
        <f t="shared" si="0"/>
        <v>#DIV/0!</v>
      </c>
      <c r="E35" s="2"/>
      <c r="F35" s="2"/>
    </row>
    <row r="36" spans="1:6">
      <c r="A36" s="13" t="s">
        <v>36</v>
      </c>
      <c r="B36" s="52"/>
      <c r="D36" s="7" t="e">
        <f t="shared" si="0"/>
        <v>#DIV/0!</v>
      </c>
      <c r="E36" s="2"/>
      <c r="F36" s="2"/>
    </row>
    <row r="37" spans="1:6">
      <c r="A37" s="13" t="s">
        <v>37</v>
      </c>
      <c r="B37" s="52"/>
      <c r="D37" s="7" t="e">
        <f t="shared" si="0"/>
        <v>#DIV/0!</v>
      </c>
      <c r="E37" s="2"/>
      <c r="F37" s="2"/>
    </row>
    <row r="38" spans="1:6">
      <c r="A38" s="13" t="s">
        <v>38</v>
      </c>
      <c r="B38" s="52"/>
      <c r="D38" s="7" t="e">
        <f t="shared" si="0"/>
        <v>#DIV/0!</v>
      </c>
      <c r="E38" s="2"/>
      <c r="F38" s="2"/>
    </row>
    <row r="39" spans="1:6">
      <c r="A39" s="13" t="s">
        <v>39</v>
      </c>
      <c r="B39" s="52"/>
      <c r="D39" s="7" t="e">
        <f t="shared" si="0"/>
        <v>#DIV/0!</v>
      </c>
      <c r="E39" s="2"/>
      <c r="F39" s="2"/>
    </row>
    <row r="40" spans="1:6">
      <c r="A40" s="13" t="s">
        <v>40</v>
      </c>
      <c r="B40" s="52"/>
      <c r="D40" s="7" t="e">
        <f t="shared" si="0"/>
        <v>#DIV/0!</v>
      </c>
      <c r="E40" s="2"/>
      <c r="F40" s="2"/>
    </row>
    <row r="41" spans="1:6">
      <c r="A41" s="53"/>
      <c r="B41" s="52"/>
      <c r="D41" s="7" t="e">
        <f t="shared" si="0"/>
        <v>#DIV/0!</v>
      </c>
      <c r="E41" s="2"/>
      <c r="F41" s="2"/>
    </row>
    <row r="42" spans="1:6">
      <c r="A42" s="53"/>
      <c r="B42" s="52"/>
      <c r="D42" s="7" t="e">
        <f t="shared" si="0"/>
        <v>#DIV/0!</v>
      </c>
      <c r="E42" s="2"/>
      <c r="F42" s="2"/>
    </row>
    <row r="43" spans="1:6">
      <c r="A43" s="53"/>
      <c r="B43" s="52"/>
      <c r="D43" s="7" t="e">
        <f t="shared" si="0"/>
        <v>#DIV/0!</v>
      </c>
      <c r="E43" s="2"/>
      <c r="F43" s="2"/>
    </row>
    <row r="44" spans="1:6">
      <c r="A44" s="53"/>
      <c r="B44" s="52"/>
      <c r="D44" s="7" t="e">
        <f t="shared" si="0"/>
        <v>#DIV/0!</v>
      </c>
      <c r="E44" s="2"/>
      <c r="F44" s="2"/>
    </row>
    <row r="45" spans="1:6">
      <c r="A45" s="53"/>
      <c r="B45" s="52"/>
      <c r="D45" s="7" t="e">
        <f t="shared" si="0"/>
        <v>#DIV/0!</v>
      </c>
      <c r="E45" s="2"/>
      <c r="F45" s="2"/>
    </row>
    <row r="46" spans="1:6">
      <c r="A46" s="53"/>
      <c r="B46" s="52"/>
      <c r="D46" s="7" t="e">
        <f t="shared" si="0"/>
        <v>#DIV/0!</v>
      </c>
      <c r="E46" s="2"/>
      <c r="F46" s="2"/>
    </row>
    <row r="47" spans="1:6">
      <c r="A47" s="53"/>
      <c r="B47" s="52"/>
      <c r="D47" s="7" t="e">
        <f t="shared" si="0"/>
        <v>#DIV/0!</v>
      </c>
      <c r="E47" s="2"/>
      <c r="F47" s="2"/>
    </row>
    <row r="48" spans="1:6">
      <c r="A48" s="53"/>
      <c r="B48" s="52"/>
      <c r="D48" s="7" t="e">
        <f t="shared" si="0"/>
        <v>#DIV/0!</v>
      </c>
      <c r="E48" s="2"/>
      <c r="F48" s="2"/>
    </row>
    <row r="49" spans="1:6">
      <c r="A49" s="53"/>
      <c r="B49" s="52"/>
      <c r="D49" s="7" t="e">
        <f t="shared" si="0"/>
        <v>#DIV/0!</v>
      </c>
      <c r="E49" s="2"/>
      <c r="F49" s="2"/>
    </row>
    <row r="50" spans="1:6">
      <c r="A50" s="25"/>
      <c r="E50" s="2"/>
      <c r="F50" s="2"/>
    </row>
    <row r="51" spans="1:6">
      <c r="A51" s="1" t="s">
        <v>41</v>
      </c>
      <c r="B51" s="11">
        <f>SUM(B8:B49)</f>
        <v>0</v>
      </c>
      <c r="C51" s="12" t="e">
        <f>SUM(C8:C49)</f>
        <v>#DIV/0!</v>
      </c>
      <c r="D51" s="7" t="e">
        <f>SUM(D8:D49)</f>
        <v>#DIV/0!</v>
      </c>
      <c r="E51" s="2"/>
    </row>
    <row r="52" spans="1:6">
      <c r="A52" s="11"/>
      <c r="E52" s="11"/>
    </row>
    <row r="53" spans="1:6">
      <c r="A53" s="1" t="s">
        <v>7</v>
      </c>
      <c r="B53" s="52"/>
      <c r="E53" s="14"/>
    </row>
    <row r="54" spans="1:6">
      <c r="B54" s="2"/>
      <c r="C54" s="15"/>
      <c r="D54" s="16"/>
    </row>
    <row r="55" spans="1:6">
      <c r="A55" s="1" t="s">
        <v>42</v>
      </c>
      <c r="B55" s="14" t="e">
        <f>B51/B53</f>
        <v>#DIV/0!</v>
      </c>
      <c r="D55" s="7" t="s">
        <v>43</v>
      </c>
    </row>
  </sheetData>
  <sheetProtection algorithmName="SHA-512" hashValue="W2mg9+1erAmG+XmLP+q//hLOP7UHnZg8OVfEWoaWsjubojxeyohU+D6RkUBSkJFb0GK8eTeZZrR2muzuLbjpww==" saltValue="YstFa6GP4/Wzhdz0t34RnA==" spinCount="100000" sheet="1" objects="1" scenarios="1"/>
  <mergeCells count="3">
    <mergeCell ref="A1:D1"/>
    <mergeCell ref="C6:D6"/>
    <mergeCell ref="C7:D7"/>
  </mergeCells>
  <printOptions horizontalCentered="1" gridLines="1"/>
  <pageMargins left="0.5" right="0.5" top="0.75" bottom="0.75" header="0" footer="0.5"/>
  <pageSetup scale="87" orientation="portrait" r:id="rId1"/>
  <headerFooter alignWithMargins="0">
    <oddFooter>&amp;C&amp;A&amp;R&amp;D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94CB3-A469-4A1C-9826-570E7E5467B4}">
  <sheetPr>
    <pageSetUpPr fitToPage="1"/>
  </sheetPr>
  <dimension ref="A1:D30"/>
  <sheetViews>
    <sheetView workbookViewId="0">
      <selection sqref="A1:D1"/>
    </sheetView>
  </sheetViews>
  <sheetFormatPr defaultColWidth="9.140625" defaultRowHeight="12.75"/>
  <cols>
    <col min="1" max="1" width="60" style="17" customWidth="1"/>
    <col min="2" max="2" width="15.7109375" style="19" customWidth="1"/>
    <col min="3" max="3" width="22.85546875" style="19" customWidth="1"/>
    <col min="4" max="4" width="20.42578125" style="19" customWidth="1"/>
    <col min="5" max="16384" width="9.140625" style="17"/>
  </cols>
  <sheetData>
    <row r="1" spans="1:4" ht="15.75">
      <c r="A1" s="28" t="s">
        <v>44</v>
      </c>
      <c r="B1" s="28"/>
      <c r="C1" s="28"/>
      <c r="D1" s="28"/>
    </row>
    <row r="2" spans="1:4">
      <c r="A2" s="4"/>
      <c r="B2" s="18"/>
    </row>
    <row r="3" spans="1:4">
      <c r="A3" s="20" t="s">
        <v>45</v>
      </c>
      <c r="B3" s="23" t="s">
        <v>89</v>
      </c>
    </row>
    <row r="4" spans="1:4">
      <c r="A4" s="20" t="s">
        <v>2</v>
      </c>
      <c r="B4" s="24">
        <v>33</v>
      </c>
    </row>
    <row r="5" spans="1:4">
      <c r="B5" s="3"/>
    </row>
    <row r="7" spans="1:4">
      <c r="B7" s="21" t="s">
        <v>46</v>
      </c>
      <c r="C7" s="21" t="s">
        <v>47</v>
      </c>
      <c r="D7" s="21" t="s">
        <v>48</v>
      </c>
    </row>
    <row r="8" spans="1:4">
      <c r="A8" s="20" t="s">
        <v>49</v>
      </c>
      <c r="B8" s="21" t="s">
        <v>50</v>
      </c>
      <c r="C8" s="21" t="s">
        <v>51</v>
      </c>
      <c r="D8" s="21" t="s">
        <v>52</v>
      </c>
    </row>
    <row r="10" spans="1:4">
      <c r="A10" s="17" t="s">
        <v>53</v>
      </c>
    </row>
    <row r="11" spans="1:4">
      <c r="A11" s="22" t="s">
        <v>54</v>
      </c>
      <c r="B11" s="26">
        <v>0</v>
      </c>
      <c r="C11" s="19">
        <v>122835</v>
      </c>
      <c r="D11" s="19">
        <f>B11*C11</f>
        <v>0</v>
      </c>
    </row>
    <row r="12" spans="1:4">
      <c r="A12" s="22" t="s">
        <v>55</v>
      </c>
      <c r="B12" s="26">
        <v>0</v>
      </c>
      <c r="C12" s="19">
        <v>146173</v>
      </c>
      <c r="D12" s="19">
        <f>B12*C12</f>
        <v>0</v>
      </c>
    </row>
    <row r="13" spans="1:4">
      <c r="A13" s="22" t="s">
        <v>56</v>
      </c>
      <c r="B13" s="26">
        <v>0</v>
      </c>
      <c r="C13" s="19">
        <v>173947</v>
      </c>
      <c r="D13" s="19">
        <f>B13*C13</f>
        <v>0</v>
      </c>
    </row>
    <row r="14" spans="1:4">
      <c r="A14" s="22" t="s">
        <v>57</v>
      </c>
      <c r="B14" s="26">
        <v>0</v>
      </c>
      <c r="C14" s="19">
        <v>206996</v>
      </c>
      <c r="D14" s="19">
        <f>B14*C14</f>
        <v>0</v>
      </c>
    </row>
    <row r="15" spans="1:4">
      <c r="A15" s="22" t="s">
        <v>58</v>
      </c>
      <c r="B15" s="26">
        <v>0</v>
      </c>
      <c r="C15" s="19">
        <v>246326</v>
      </c>
      <c r="D15" s="19">
        <f>B15*C15</f>
        <v>0</v>
      </c>
    </row>
    <row r="16" spans="1:4">
      <c r="A16" s="17" t="s">
        <v>59</v>
      </c>
      <c r="B16" s="20"/>
    </row>
    <row r="17" spans="1:4">
      <c r="A17" s="22" t="s">
        <v>54</v>
      </c>
      <c r="B17" s="26">
        <v>0</v>
      </c>
      <c r="C17" s="19">
        <v>183348</v>
      </c>
      <c r="D17" s="19">
        <f t="shared" ref="D17:D21" si="0">B17*C17</f>
        <v>0</v>
      </c>
    </row>
    <row r="18" spans="1:4">
      <c r="A18" s="22" t="s">
        <v>55</v>
      </c>
      <c r="B18" s="26">
        <v>0</v>
      </c>
      <c r="C18" s="19">
        <v>216351</v>
      </c>
      <c r="D18" s="19">
        <f t="shared" si="0"/>
        <v>0</v>
      </c>
    </row>
    <row r="19" spans="1:4">
      <c r="A19" s="22" t="s">
        <v>56</v>
      </c>
      <c r="B19" s="26">
        <v>17</v>
      </c>
      <c r="C19" s="19">
        <v>255295</v>
      </c>
      <c r="D19" s="19">
        <f t="shared" si="0"/>
        <v>4340015</v>
      </c>
    </row>
    <row r="20" spans="1:4">
      <c r="A20" s="22" t="s">
        <v>57</v>
      </c>
      <c r="B20" s="26">
        <v>16</v>
      </c>
      <c r="C20" s="19">
        <v>301248</v>
      </c>
      <c r="D20" s="19">
        <f t="shared" si="0"/>
        <v>4819968</v>
      </c>
    </row>
    <row r="21" spans="1:4">
      <c r="A21" s="22" t="s">
        <v>58</v>
      </c>
      <c r="B21" s="26">
        <v>0</v>
      </c>
      <c r="C21" s="19">
        <v>355472</v>
      </c>
      <c r="D21" s="19">
        <f t="shared" si="0"/>
        <v>0</v>
      </c>
    </row>
    <row r="23" spans="1:4">
      <c r="A23" s="20" t="s">
        <v>60</v>
      </c>
      <c r="B23" s="20">
        <f>SUM(B11:B21)</f>
        <v>33</v>
      </c>
      <c r="D23" s="19">
        <f>SUM(D11:D21)</f>
        <v>9159983</v>
      </c>
    </row>
    <row r="26" spans="1:4">
      <c r="A26" s="17" t="s">
        <v>7</v>
      </c>
      <c r="D26" s="27">
        <v>7027600</v>
      </c>
    </row>
    <row r="27" spans="1:4">
      <c r="A27" s="17" t="s">
        <v>61</v>
      </c>
      <c r="D27" s="27">
        <v>0</v>
      </c>
    </row>
    <row r="28" spans="1:4">
      <c r="A28" s="17" t="s">
        <v>62</v>
      </c>
      <c r="D28" s="19">
        <f>+D26-D27</f>
        <v>7027600</v>
      </c>
    </row>
    <row r="30" spans="1:4">
      <c r="A30" s="17" t="s">
        <v>63</v>
      </c>
      <c r="D30" s="19">
        <f>+D28-D23</f>
        <v>-2132383</v>
      </c>
    </row>
  </sheetData>
  <sheetProtection algorithmName="SHA-512" hashValue="5VVg7iA/Y7iqEhtg6GKVfy8PIPAboEXHMu1lmVQ2C8e9SGU7PbXOkgD+SVPlutthKkFWP9YnTRCmfQRJZxGfzA==" saltValue="qGi/HtuuiBsuuI6ikqLdug==" spinCount="100000" sheet="1" objects="1" scenarios="1"/>
  <mergeCells count="1">
    <mergeCell ref="A1:D1"/>
  </mergeCells>
  <printOptions horizontalCentered="1" verticalCentered="1" gridLines="1"/>
  <pageMargins left="0.5" right="0.5" top="0.75" bottom="0.75" header="0" footer="0.5"/>
  <pageSetup orientation="landscape" r:id="rId1"/>
  <headerFooter alignWithMargins="0">
    <oddFooter>&amp;C&amp;A&amp;R&amp;D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184A7-AA7D-4181-91EB-BDC34269C31C}">
  <sheetPr>
    <pageSetUpPr fitToPage="1"/>
  </sheetPr>
  <dimension ref="A1:D30"/>
  <sheetViews>
    <sheetView workbookViewId="0">
      <selection sqref="A1:D1"/>
    </sheetView>
  </sheetViews>
  <sheetFormatPr defaultColWidth="9.140625" defaultRowHeight="12.75"/>
  <cols>
    <col min="1" max="1" width="60" style="17" customWidth="1"/>
    <col min="2" max="2" width="15.7109375" style="19" customWidth="1"/>
    <col min="3" max="3" width="22.85546875" style="19" customWidth="1"/>
    <col min="4" max="4" width="20.42578125" style="19" customWidth="1"/>
    <col min="5" max="16384" width="9.140625" style="17"/>
  </cols>
  <sheetData>
    <row r="1" spans="1:4" ht="15.75">
      <c r="A1" s="28" t="s">
        <v>44</v>
      </c>
      <c r="B1" s="28"/>
      <c r="C1" s="28"/>
      <c r="D1" s="28"/>
    </row>
    <row r="2" spans="1:4">
      <c r="A2" s="4"/>
      <c r="B2" s="18"/>
    </row>
    <row r="3" spans="1:4">
      <c r="A3" s="20" t="s">
        <v>45</v>
      </c>
      <c r="B3" s="50"/>
    </row>
    <row r="4" spans="1:4">
      <c r="A4" s="20" t="s">
        <v>2</v>
      </c>
      <c r="B4" s="51"/>
    </row>
    <row r="5" spans="1:4">
      <c r="B5" s="3"/>
    </row>
    <row r="7" spans="1:4">
      <c r="B7" s="21" t="s">
        <v>46</v>
      </c>
      <c r="C7" s="21" t="s">
        <v>47</v>
      </c>
      <c r="D7" s="21" t="s">
        <v>48</v>
      </c>
    </row>
    <row r="8" spans="1:4">
      <c r="A8" s="20" t="s">
        <v>49</v>
      </c>
      <c r="B8" s="21" t="s">
        <v>50</v>
      </c>
      <c r="C8" s="21" t="s">
        <v>51</v>
      </c>
      <c r="D8" s="21" t="s">
        <v>52</v>
      </c>
    </row>
    <row r="10" spans="1:4">
      <c r="A10" s="17" t="s">
        <v>53</v>
      </c>
    </row>
    <row r="11" spans="1:4">
      <c r="A11" s="22" t="s">
        <v>54</v>
      </c>
      <c r="B11" s="54"/>
      <c r="C11" s="19">
        <v>122835</v>
      </c>
      <c r="D11" s="19">
        <f>B11*C11</f>
        <v>0</v>
      </c>
    </row>
    <row r="12" spans="1:4">
      <c r="A12" s="22" t="s">
        <v>55</v>
      </c>
      <c r="B12" s="54"/>
      <c r="C12" s="19">
        <v>146173</v>
      </c>
      <c r="D12" s="19">
        <f>B12*C12</f>
        <v>0</v>
      </c>
    </row>
    <row r="13" spans="1:4">
      <c r="A13" s="22" t="s">
        <v>56</v>
      </c>
      <c r="B13" s="54"/>
      <c r="C13" s="19">
        <v>173947</v>
      </c>
      <c r="D13" s="19">
        <f>B13*C13</f>
        <v>0</v>
      </c>
    </row>
    <row r="14" spans="1:4">
      <c r="A14" s="22" t="s">
        <v>57</v>
      </c>
      <c r="B14" s="54"/>
      <c r="C14" s="19">
        <v>206996</v>
      </c>
      <c r="D14" s="19">
        <f>B14*C14</f>
        <v>0</v>
      </c>
    </row>
    <row r="15" spans="1:4">
      <c r="A15" s="22" t="s">
        <v>58</v>
      </c>
      <c r="B15" s="54"/>
      <c r="C15" s="19">
        <v>246326</v>
      </c>
      <c r="D15" s="19">
        <f>B15*C15</f>
        <v>0</v>
      </c>
    </row>
    <row r="16" spans="1:4">
      <c r="A16" s="17" t="s">
        <v>59</v>
      </c>
      <c r="B16" s="20"/>
    </row>
    <row r="17" spans="1:4">
      <c r="A17" s="22" t="s">
        <v>54</v>
      </c>
      <c r="B17" s="54"/>
      <c r="C17" s="19">
        <v>183348</v>
      </c>
      <c r="D17" s="19">
        <f t="shared" ref="D17:D21" si="0">B17*C17</f>
        <v>0</v>
      </c>
    </row>
    <row r="18" spans="1:4">
      <c r="A18" s="22" t="s">
        <v>55</v>
      </c>
      <c r="B18" s="54"/>
      <c r="C18" s="19">
        <v>216351</v>
      </c>
      <c r="D18" s="19">
        <f t="shared" si="0"/>
        <v>0</v>
      </c>
    </row>
    <row r="19" spans="1:4">
      <c r="A19" s="22" t="s">
        <v>56</v>
      </c>
      <c r="B19" s="54"/>
      <c r="C19" s="19">
        <v>255295</v>
      </c>
      <c r="D19" s="19">
        <f t="shared" si="0"/>
        <v>0</v>
      </c>
    </row>
    <row r="20" spans="1:4">
      <c r="A20" s="22" t="s">
        <v>57</v>
      </c>
      <c r="B20" s="54"/>
      <c r="C20" s="19">
        <v>301248</v>
      </c>
      <c r="D20" s="19">
        <f t="shared" si="0"/>
        <v>0</v>
      </c>
    </row>
    <row r="21" spans="1:4">
      <c r="A21" s="22" t="s">
        <v>58</v>
      </c>
      <c r="B21" s="54"/>
      <c r="C21" s="19">
        <v>355472</v>
      </c>
      <c r="D21" s="19">
        <f t="shared" si="0"/>
        <v>0</v>
      </c>
    </row>
    <row r="23" spans="1:4">
      <c r="A23" s="20" t="s">
        <v>60</v>
      </c>
      <c r="B23" s="20">
        <f>SUM(B11:B21)</f>
        <v>0</v>
      </c>
      <c r="D23" s="19">
        <f>SUM(D11:D21)</f>
        <v>0</v>
      </c>
    </row>
    <row r="26" spans="1:4">
      <c r="A26" s="17" t="s">
        <v>7</v>
      </c>
      <c r="D26" s="55"/>
    </row>
    <row r="27" spans="1:4">
      <c r="A27" s="17" t="s">
        <v>61</v>
      </c>
      <c r="D27" s="55"/>
    </row>
    <row r="28" spans="1:4">
      <c r="A28" s="17" t="s">
        <v>62</v>
      </c>
      <c r="D28" s="19">
        <f>+D26-D27</f>
        <v>0</v>
      </c>
    </row>
    <row r="30" spans="1:4">
      <c r="A30" s="17" t="s">
        <v>63</v>
      </c>
      <c r="D30" s="19">
        <f>+D28-D23</f>
        <v>0</v>
      </c>
    </row>
  </sheetData>
  <sheetProtection algorithmName="SHA-512" hashValue="v41PDPcCGzNvHWGudpRozDD26U6X/7jkR4+u3l+49xh+mhfbqb24Dz4NQZXSaNbiWYThqef1/PzXAplGmZkPNw==" saltValue="LSPz3gp0/6oO3RE3EzOtIw==" spinCount="100000" sheet="1" objects="1" scenarios="1"/>
  <mergeCells count="1">
    <mergeCell ref="A1:D1"/>
  </mergeCells>
  <printOptions horizontalCentered="1" verticalCentered="1" gridLines="1"/>
  <pageMargins left="0.5" right="0.5" top="0.75" bottom="0.75" header="0" footer="0.5"/>
  <pageSetup orientation="landscape" r:id="rId1"/>
  <headerFooter alignWithMargins="0">
    <oddFooter>&amp;C&amp;A&amp;R&amp;D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432B6C-A82E-46E2-9B59-7DC9BEF5AC23}">
  <sheetPr>
    <pageSetUpPr fitToPage="1"/>
  </sheetPr>
  <dimension ref="A1:G69"/>
  <sheetViews>
    <sheetView workbookViewId="0">
      <selection sqref="A1:B1"/>
    </sheetView>
  </sheetViews>
  <sheetFormatPr defaultColWidth="22.140625" defaultRowHeight="12.75"/>
  <cols>
    <col min="1" max="1" width="56.85546875" style="62" customWidth="1"/>
    <col min="2" max="2" width="30.7109375" style="57" customWidth="1"/>
    <col min="3" max="4" width="22.140625" style="57"/>
    <col min="5" max="5" width="15.7109375" style="57" customWidth="1"/>
    <col min="6" max="6" width="24" style="57" bestFit="1" customWidth="1"/>
    <col min="7" max="7" width="20.42578125" style="57" customWidth="1"/>
    <col min="8" max="16384" width="22.140625" style="57"/>
  </cols>
  <sheetData>
    <row r="1" spans="1:3" ht="15.75">
      <c r="A1" s="56" t="s">
        <v>64</v>
      </c>
      <c r="B1" s="56"/>
    </row>
    <row r="2" spans="1:3">
      <c r="A2" s="58"/>
      <c r="B2" s="58"/>
    </row>
    <row r="3" spans="1:3">
      <c r="A3" s="59" t="s">
        <v>45</v>
      </c>
      <c r="B3" s="60" t="s">
        <v>89</v>
      </c>
    </row>
    <row r="4" spans="1:3">
      <c r="A4" s="61" t="s">
        <v>2</v>
      </c>
      <c r="B4" s="39">
        <v>33</v>
      </c>
    </row>
    <row r="5" spans="1:3">
      <c r="A5" s="62" t="s">
        <v>65</v>
      </c>
      <c r="B5" s="63">
        <v>0.99990000000000001</v>
      </c>
    </row>
    <row r="6" spans="1:3" ht="6" customHeight="1">
      <c r="B6" s="64"/>
    </row>
    <row r="7" spans="1:3">
      <c r="A7" s="62" t="s">
        <v>66</v>
      </c>
      <c r="B7" s="65">
        <v>7027600</v>
      </c>
    </row>
    <row r="8" spans="1:3" ht="6" customHeight="1">
      <c r="B8" s="64"/>
    </row>
    <row r="9" spans="1:3">
      <c r="A9" s="62" t="s">
        <v>67</v>
      </c>
      <c r="B9" s="64"/>
    </row>
    <row r="10" spans="1:3">
      <c r="A10" s="66"/>
      <c r="B10" s="65"/>
      <c r="C10" s="67"/>
    </row>
    <row r="11" spans="1:3">
      <c r="A11" s="66"/>
      <c r="B11" s="65"/>
      <c r="C11" s="67"/>
    </row>
    <row r="12" spans="1:3">
      <c r="A12" s="66"/>
      <c r="B12" s="65"/>
      <c r="C12" s="67"/>
    </row>
    <row r="13" spans="1:3">
      <c r="A13" s="66"/>
      <c r="B13" s="65"/>
      <c r="C13" s="67"/>
    </row>
    <row r="14" spans="1:3">
      <c r="A14" s="66"/>
      <c r="B14" s="65"/>
      <c r="C14" s="67"/>
    </row>
    <row r="15" spans="1:3">
      <c r="A15" s="66"/>
      <c r="B15" s="65"/>
      <c r="C15" s="67"/>
    </row>
    <row r="16" spans="1:3">
      <c r="A16" s="66"/>
      <c r="B16" s="65"/>
      <c r="C16" s="67"/>
    </row>
    <row r="17" spans="1:3">
      <c r="A17" s="68" t="s">
        <v>68</v>
      </c>
      <c r="B17" s="65">
        <v>1290000</v>
      </c>
      <c r="C17" s="67"/>
    </row>
    <row r="18" spans="1:3">
      <c r="A18" s="68" t="s">
        <v>91</v>
      </c>
      <c r="B18" s="65" t="str">
        <f>IF('[1]FORM 1040-8'!R20="","",('[1]FORM 1040-8'!R20))</f>
        <v/>
      </c>
      <c r="C18" s="67"/>
    </row>
    <row r="19" spans="1:3">
      <c r="A19" s="68" t="s">
        <v>92</v>
      </c>
      <c r="B19" s="65" t="str">
        <f>IF('[1]FORM 1040-8'!R21="","",('[1]FORM 1040-8'!R21))</f>
        <v/>
      </c>
      <c r="C19" s="67"/>
    </row>
    <row r="20" spans="1:3">
      <c r="A20" s="68" t="s">
        <v>93</v>
      </c>
      <c r="B20" s="65">
        <v>770000</v>
      </c>
      <c r="C20" s="67"/>
    </row>
    <row r="21" spans="1:3">
      <c r="A21" s="68" t="s">
        <v>69</v>
      </c>
      <c r="B21" s="65">
        <v>127984</v>
      </c>
      <c r="C21" s="67"/>
    </row>
    <row r="22" spans="1:3">
      <c r="A22" s="68" t="s">
        <v>70</v>
      </c>
      <c r="B22" s="65" t="str">
        <f>IF('[1]FORM 1040-8'!R24="","",('[1]FORM 1040-8'!R24))</f>
        <v/>
      </c>
      <c r="C22" s="67"/>
    </row>
    <row r="23" spans="1:3">
      <c r="A23" s="68" t="s">
        <v>71</v>
      </c>
      <c r="B23" s="65" t="str">
        <f>IF('[1]FORM 1040-8'!R25="","",('[1]FORM 1040-8'!R25))</f>
        <v/>
      </c>
      <c r="C23" s="67"/>
    </row>
    <row r="24" spans="1:3">
      <c r="A24" s="68" t="s">
        <v>72</v>
      </c>
      <c r="B24" s="65" t="str">
        <f>IF('[1]FORM 1040-8'!R26="","",('[1]FORM 1040-8'!R26))</f>
        <v/>
      </c>
      <c r="C24" s="67"/>
    </row>
    <row r="25" spans="1:3">
      <c r="A25" s="68" t="s">
        <v>73</v>
      </c>
      <c r="B25" s="65">
        <v>100</v>
      </c>
      <c r="C25" s="67"/>
    </row>
    <row r="26" spans="1:3">
      <c r="A26" s="62" t="s">
        <v>74</v>
      </c>
      <c r="B26" s="64">
        <f>SUM(B10:B25)</f>
        <v>2188084</v>
      </c>
    </row>
    <row r="27" spans="1:3" ht="6" customHeight="1">
      <c r="B27" s="64"/>
    </row>
    <row r="28" spans="1:3">
      <c r="A28" s="62" t="s">
        <v>75</v>
      </c>
      <c r="B28" s="64">
        <f>B7-B26</f>
        <v>4839516</v>
      </c>
    </row>
    <row r="29" spans="1:3" s="71" customFormat="1" ht="6" customHeight="1">
      <c r="A29" s="69"/>
      <c r="B29" s="70"/>
    </row>
    <row r="30" spans="1:3" ht="25.5">
      <c r="A30" s="72" t="s">
        <v>76</v>
      </c>
      <c r="B30" s="73">
        <v>0.88</v>
      </c>
    </row>
    <row r="31" spans="1:3" ht="6" customHeight="1">
      <c r="B31" s="74"/>
    </row>
    <row r="32" spans="1:3" ht="25.5">
      <c r="A32" s="72" t="s">
        <v>77</v>
      </c>
      <c r="B32" s="64">
        <f>B28/B30</f>
        <v>5499450</v>
      </c>
      <c r="C32" s="64"/>
    </row>
    <row r="33" spans="1:2" ht="6" customHeight="1">
      <c r="B33" s="64"/>
    </row>
    <row r="34" spans="1:2" ht="25.5">
      <c r="A34" s="72" t="s">
        <v>78</v>
      </c>
      <c r="B34" s="64">
        <f>B32/10</f>
        <v>549945</v>
      </c>
    </row>
    <row r="35" spans="1:2" ht="6" customHeight="1" thickBot="1">
      <c r="B35" s="64"/>
    </row>
    <row r="36" spans="1:2" thickBot="1">
      <c r="A36" s="72" t="s">
        <v>79</v>
      </c>
      <c r="B36" s="75">
        <f>+B34/B5</f>
        <v>550000</v>
      </c>
    </row>
    <row r="37" spans="1:2" ht="6" customHeight="1">
      <c r="B37" s="64"/>
    </row>
    <row r="38" spans="1:2">
      <c r="A38" s="62" t="s">
        <v>80</v>
      </c>
      <c r="B38" s="76">
        <v>564300</v>
      </c>
    </row>
    <row r="39" spans="1:2" ht="13.5" thickBot="1">
      <c r="A39" s="62" t="s">
        <v>81</v>
      </c>
      <c r="B39" s="76">
        <f>+'[1]FORM 1040-5'!F51</f>
        <v>0</v>
      </c>
    </row>
    <row r="40" spans="1:2" ht="13.5" thickBot="1">
      <c r="A40" s="62" t="s">
        <v>82</v>
      </c>
      <c r="B40" s="77">
        <f>B39+B38</f>
        <v>564300</v>
      </c>
    </row>
    <row r="41" spans="1:2" ht="6" customHeight="1" thickTop="1" thickBot="1">
      <c r="B41" s="64"/>
    </row>
    <row r="42" spans="1:2" ht="13.5" thickBot="1">
      <c r="A42" s="62" t="s">
        <v>83</v>
      </c>
      <c r="B42" s="78">
        <v>550000</v>
      </c>
    </row>
    <row r="43" spans="1:2" ht="6" customHeight="1" thickBot="1">
      <c r="B43" s="64"/>
    </row>
    <row r="44" spans="1:2" ht="26.25" thickBot="1">
      <c r="A44" s="72" t="s">
        <v>84</v>
      </c>
      <c r="B44" s="79">
        <f>+G69</f>
        <v>754500</v>
      </c>
    </row>
    <row r="45" spans="1:2" ht="6" customHeight="1" thickBot="1">
      <c r="B45" s="64"/>
    </row>
    <row r="46" spans="1:2" ht="14.25" thickTop="1" thickBot="1">
      <c r="A46" s="62" t="s">
        <v>85</v>
      </c>
      <c r="B46" s="80">
        <f>TRUNC(MIN(B36,B40,B42,B44))</f>
        <v>550000</v>
      </c>
    </row>
    <row r="47" spans="1:2" ht="13.5" thickTop="1"/>
    <row r="48" spans="1:2">
      <c r="B48" s="81"/>
    </row>
    <row r="49" spans="4:7">
      <c r="D49" s="61"/>
      <c r="E49" s="82" t="s">
        <v>46</v>
      </c>
      <c r="F49" s="82" t="s">
        <v>86</v>
      </c>
      <c r="G49" s="82" t="s">
        <v>48</v>
      </c>
    </row>
    <row r="50" spans="4:7">
      <c r="D50" s="83" t="s">
        <v>49</v>
      </c>
      <c r="E50" s="82" t="s">
        <v>50</v>
      </c>
      <c r="F50" s="82" t="s">
        <v>87</v>
      </c>
      <c r="G50" s="82" t="s">
        <v>52</v>
      </c>
    </row>
    <row r="52" spans="4:7">
      <c r="D52" s="61" t="s">
        <v>53</v>
      </c>
    </row>
    <row r="53" spans="4:7">
      <c r="D53" s="84" t="s">
        <v>54</v>
      </c>
      <c r="E53" s="58">
        <f>+'APC - 2023 EXAMPLE'!B11</f>
        <v>0</v>
      </c>
      <c r="F53" s="85">
        <v>11100</v>
      </c>
      <c r="G53" s="86">
        <f>+E53*F53</f>
        <v>0</v>
      </c>
    </row>
    <row r="54" spans="4:7">
      <c r="D54" s="84" t="s">
        <v>55</v>
      </c>
      <c r="E54" s="58">
        <f>+'APC - 2023 EXAMPLE'!B12</f>
        <v>0</v>
      </c>
      <c r="F54" s="85">
        <v>13200</v>
      </c>
      <c r="G54" s="86">
        <f>+E54*F54</f>
        <v>0</v>
      </c>
    </row>
    <row r="55" spans="4:7">
      <c r="D55" s="84" t="s">
        <v>56</v>
      </c>
      <c r="E55" s="58">
        <f>+'APC - 2023 EXAMPLE'!B13</f>
        <v>0</v>
      </c>
      <c r="F55" s="85">
        <v>15700</v>
      </c>
      <c r="G55" s="86">
        <f>+E55*F55</f>
        <v>0</v>
      </c>
    </row>
    <row r="56" spans="4:7">
      <c r="D56" s="84" t="s">
        <v>57</v>
      </c>
      <c r="E56" s="58">
        <f>+'APC - 2023 EXAMPLE'!B14</f>
        <v>0</v>
      </c>
      <c r="F56" s="85">
        <v>18600</v>
      </c>
      <c r="G56" s="86">
        <f>+E56*F56</f>
        <v>0</v>
      </c>
    </row>
    <row r="57" spans="4:7">
      <c r="D57" s="84" t="s">
        <v>58</v>
      </c>
      <c r="E57" s="58">
        <f>+'APC - 2023 EXAMPLE'!B15</f>
        <v>0</v>
      </c>
      <c r="F57" s="85">
        <v>22200</v>
      </c>
      <c r="G57" s="86">
        <f>+E57*F57</f>
        <v>0</v>
      </c>
    </row>
    <row r="58" spans="4:7">
      <c r="D58" s="61" t="s">
        <v>59</v>
      </c>
      <c r="E58" s="58"/>
      <c r="F58" s="85"/>
      <c r="G58" s="86"/>
    </row>
    <row r="59" spans="4:7">
      <c r="D59" s="84" t="s">
        <v>54</v>
      </c>
      <c r="E59" s="58">
        <f>+'APC - 2023 EXAMPLE'!B17</f>
        <v>0</v>
      </c>
      <c r="F59" s="85">
        <v>16500</v>
      </c>
      <c r="G59" s="86">
        <f>+E59*F59</f>
        <v>0</v>
      </c>
    </row>
    <row r="60" spans="4:7">
      <c r="D60" s="84" t="s">
        <v>55</v>
      </c>
      <c r="E60" s="58">
        <f>+'APC - 2023 EXAMPLE'!B18</f>
        <v>0</v>
      </c>
      <c r="F60" s="85">
        <v>19500</v>
      </c>
      <c r="G60" s="86">
        <f>+E60*F60</f>
        <v>0</v>
      </c>
    </row>
    <row r="61" spans="4:7">
      <c r="D61" s="84" t="s">
        <v>56</v>
      </c>
      <c r="E61" s="58">
        <f>+'APC - 2023 EXAMPLE'!B19</f>
        <v>17</v>
      </c>
      <c r="F61" s="85">
        <v>23000</v>
      </c>
      <c r="G61" s="86">
        <f>+E61*F61</f>
        <v>391000</v>
      </c>
    </row>
    <row r="62" spans="4:7">
      <c r="D62" s="84" t="s">
        <v>57</v>
      </c>
      <c r="E62" s="58">
        <f>+'APC - 2023 EXAMPLE'!B20</f>
        <v>16</v>
      </c>
      <c r="F62" s="85">
        <v>27100</v>
      </c>
      <c r="G62" s="86">
        <f>+E62*F62</f>
        <v>433600</v>
      </c>
    </row>
    <row r="63" spans="4:7">
      <c r="D63" s="84" t="s">
        <v>58</v>
      </c>
      <c r="E63" s="58">
        <f>+'APC - 2023 EXAMPLE'!B21</f>
        <v>0</v>
      </c>
      <c r="F63" s="85">
        <v>32000</v>
      </c>
      <c r="G63" s="86">
        <f>+E63*F63</f>
        <v>0</v>
      </c>
    </row>
    <row r="64" spans="4:7">
      <c r="F64" s="87"/>
      <c r="G64" s="87"/>
    </row>
    <row r="65" spans="6:7" ht="13.5" thickBot="1">
      <c r="F65" s="86" t="s">
        <v>88</v>
      </c>
      <c r="G65" s="88">
        <f>SUM(G53:G63)</f>
        <v>824600</v>
      </c>
    </row>
    <row r="66" spans="6:7" ht="13.5" thickTop="1"/>
    <row r="67" spans="6:7">
      <c r="F67" s="86" t="s">
        <v>94</v>
      </c>
      <c r="G67" s="89">
        <v>754500</v>
      </c>
    </row>
    <row r="68" spans="6:7" ht="13.5" thickBot="1"/>
    <row r="69" spans="6:7" ht="13.5" thickBot="1">
      <c r="F69" s="86" t="s">
        <v>95</v>
      </c>
      <c r="G69" s="90">
        <f>MIN(G65:G67)</f>
        <v>754500</v>
      </c>
    </row>
  </sheetData>
  <sheetProtection algorithmName="SHA-512" hashValue="bvS4Grl2fdouX00VTQEtOkO+jPOptRCF4SUzHR70ONPYLAiMFBlmG9ofiDmOt0OCH1uoctmA/7EM9zObP0pbiA==" saltValue="jMdTcy+fkeoknJseunn5QA==" spinCount="100000" sheet="1" objects="1" scenarios="1"/>
  <mergeCells count="1">
    <mergeCell ref="A1:B1"/>
  </mergeCells>
  <printOptions horizontalCentered="1" verticalCentered="1" gridLines="1"/>
  <pageMargins left="0.75" right="0.5" top="0.75" bottom="0.75" header="0" footer="0.5"/>
  <pageSetup scale="88" orientation="portrait" r:id="rId1"/>
  <headerFooter alignWithMargins="0">
    <oddFooter>&amp;C&amp;A&amp;R&amp;D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20574-3858-4D7E-A46D-2BCACF29AE67}">
  <sheetPr>
    <pageSetUpPr fitToPage="1"/>
  </sheetPr>
  <dimension ref="A1:G69"/>
  <sheetViews>
    <sheetView workbookViewId="0">
      <selection sqref="A1:B1"/>
    </sheetView>
  </sheetViews>
  <sheetFormatPr defaultColWidth="22.140625" defaultRowHeight="12.75"/>
  <cols>
    <col min="1" max="1" width="56.85546875" style="62" customWidth="1"/>
    <col min="2" max="2" width="30.7109375" style="57" customWidth="1"/>
    <col min="3" max="4" width="22.140625" style="57"/>
    <col min="5" max="5" width="15.7109375" style="57" customWidth="1"/>
    <col min="6" max="6" width="24" style="57" bestFit="1" customWidth="1"/>
    <col min="7" max="7" width="20.42578125" style="57" customWidth="1"/>
    <col min="8" max="16384" width="22.140625" style="57"/>
  </cols>
  <sheetData>
    <row r="1" spans="1:3" ht="15.75">
      <c r="A1" s="56" t="s">
        <v>64</v>
      </c>
      <c r="B1" s="56"/>
    </row>
    <row r="2" spans="1:3">
      <c r="A2" s="58"/>
      <c r="B2" s="58"/>
    </row>
    <row r="3" spans="1:3">
      <c r="A3" s="59" t="s">
        <v>45</v>
      </c>
      <c r="B3" s="91"/>
    </row>
    <row r="4" spans="1:3">
      <c r="A4" s="61" t="s">
        <v>2</v>
      </c>
      <c r="B4" s="51"/>
    </row>
    <row r="5" spans="1:3">
      <c r="A5" s="62" t="s">
        <v>65</v>
      </c>
      <c r="B5" s="92"/>
    </row>
    <row r="6" spans="1:3" ht="6" customHeight="1">
      <c r="B6" s="64"/>
    </row>
    <row r="7" spans="1:3">
      <c r="A7" s="62" t="s">
        <v>66</v>
      </c>
      <c r="B7" s="93"/>
    </row>
    <row r="8" spans="1:3" ht="6" customHeight="1">
      <c r="B8" s="64"/>
    </row>
    <row r="9" spans="1:3">
      <c r="A9" s="62" t="s">
        <v>67</v>
      </c>
      <c r="B9" s="64"/>
    </row>
    <row r="10" spans="1:3">
      <c r="A10" s="94"/>
      <c r="B10" s="93"/>
      <c r="C10" s="67"/>
    </row>
    <row r="11" spans="1:3">
      <c r="A11" s="94"/>
      <c r="B11" s="93"/>
      <c r="C11" s="67"/>
    </row>
    <row r="12" spans="1:3">
      <c r="A12" s="94"/>
      <c r="B12" s="93"/>
      <c r="C12" s="67"/>
    </row>
    <row r="13" spans="1:3">
      <c r="A13" s="94"/>
      <c r="B13" s="93"/>
      <c r="C13" s="67"/>
    </row>
    <row r="14" spans="1:3">
      <c r="A14" s="94"/>
      <c r="B14" s="93"/>
      <c r="C14" s="67"/>
    </row>
    <row r="15" spans="1:3">
      <c r="A15" s="94"/>
      <c r="B15" s="93"/>
      <c r="C15" s="67"/>
    </row>
    <row r="16" spans="1:3">
      <c r="A16" s="94"/>
      <c r="B16" s="93"/>
      <c r="C16" s="67"/>
    </row>
    <row r="17" spans="1:3">
      <c r="A17" s="68" t="s">
        <v>68</v>
      </c>
      <c r="B17" s="93"/>
      <c r="C17" s="67"/>
    </row>
    <row r="18" spans="1:3">
      <c r="A18" s="68" t="s">
        <v>91</v>
      </c>
      <c r="B18" s="93"/>
      <c r="C18" s="67"/>
    </row>
    <row r="19" spans="1:3">
      <c r="A19" s="68" t="s">
        <v>92</v>
      </c>
      <c r="B19" s="93"/>
      <c r="C19" s="67"/>
    </row>
    <row r="20" spans="1:3">
      <c r="A20" s="68" t="s">
        <v>93</v>
      </c>
      <c r="B20" s="93"/>
      <c r="C20" s="67"/>
    </row>
    <row r="21" spans="1:3">
      <c r="A21" s="68" t="s">
        <v>69</v>
      </c>
      <c r="B21" s="93"/>
      <c r="C21" s="67"/>
    </row>
    <row r="22" spans="1:3">
      <c r="A22" s="68" t="s">
        <v>70</v>
      </c>
      <c r="B22" s="93"/>
      <c r="C22" s="67"/>
    </row>
    <row r="23" spans="1:3">
      <c r="A23" s="68" t="s">
        <v>71</v>
      </c>
      <c r="B23" s="93"/>
      <c r="C23" s="67"/>
    </row>
    <row r="24" spans="1:3">
      <c r="A24" s="68" t="s">
        <v>72</v>
      </c>
      <c r="B24" s="93"/>
      <c r="C24" s="67"/>
    </row>
    <row r="25" spans="1:3">
      <c r="A25" s="68" t="s">
        <v>73</v>
      </c>
      <c r="B25" s="93"/>
      <c r="C25" s="67"/>
    </row>
    <row r="26" spans="1:3">
      <c r="A26" s="62" t="s">
        <v>74</v>
      </c>
      <c r="B26" s="64">
        <f>SUM(B10:B25)</f>
        <v>0</v>
      </c>
    </row>
    <row r="27" spans="1:3" ht="6" customHeight="1">
      <c r="B27" s="64"/>
    </row>
    <row r="28" spans="1:3">
      <c r="A28" s="62" t="s">
        <v>75</v>
      </c>
      <c r="B28" s="64">
        <f>B7-B26</f>
        <v>0</v>
      </c>
    </row>
    <row r="29" spans="1:3" s="71" customFormat="1" ht="6" customHeight="1">
      <c r="A29" s="69"/>
      <c r="B29" s="70"/>
    </row>
    <row r="30" spans="1:3" ht="25.5">
      <c r="A30" s="72" t="s">
        <v>76</v>
      </c>
      <c r="B30" s="95"/>
    </row>
    <row r="31" spans="1:3" ht="6" customHeight="1">
      <c r="B31" s="74"/>
    </row>
    <row r="32" spans="1:3" ht="25.5">
      <c r="A32" s="72" t="s">
        <v>77</v>
      </c>
      <c r="B32" s="64" t="e">
        <f>B28/B30</f>
        <v>#DIV/0!</v>
      </c>
      <c r="C32" s="64"/>
    </row>
    <row r="33" spans="1:2" ht="6" customHeight="1">
      <c r="B33" s="64"/>
    </row>
    <row r="34" spans="1:2" ht="25.5">
      <c r="A34" s="72" t="s">
        <v>78</v>
      </c>
      <c r="B34" s="64" t="e">
        <f>B32/10</f>
        <v>#DIV/0!</v>
      </c>
    </row>
    <row r="35" spans="1:2" ht="6" customHeight="1" thickBot="1">
      <c r="B35" s="64"/>
    </row>
    <row r="36" spans="1:2" ht="26.25" thickBot="1">
      <c r="A36" s="72" t="s">
        <v>79</v>
      </c>
      <c r="B36" s="75" t="e">
        <f>+B34/B5</f>
        <v>#DIV/0!</v>
      </c>
    </row>
    <row r="37" spans="1:2" ht="6" customHeight="1">
      <c r="B37" s="64"/>
    </row>
    <row r="38" spans="1:2">
      <c r="A38" s="62" t="s">
        <v>80</v>
      </c>
      <c r="B38" s="96"/>
    </row>
    <row r="39" spans="1:2" ht="13.5" thickBot="1">
      <c r="A39" s="62" t="s">
        <v>81</v>
      </c>
      <c r="B39" s="96"/>
    </row>
    <row r="40" spans="1:2" ht="13.5" thickBot="1">
      <c r="A40" s="62" t="s">
        <v>82</v>
      </c>
      <c r="B40" s="77">
        <f>B39+B38</f>
        <v>0</v>
      </c>
    </row>
    <row r="41" spans="1:2" ht="6" customHeight="1" thickTop="1" thickBot="1">
      <c r="B41" s="64"/>
    </row>
    <row r="42" spans="1:2" ht="13.5" thickBot="1">
      <c r="A42" s="62" t="s">
        <v>83</v>
      </c>
      <c r="B42" s="97"/>
    </row>
    <row r="43" spans="1:2" ht="6" customHeight="1" thickBot="1">
      <c r="B43" s="64"/>
    </row>
    <row r="44" spans="1:2" ht="26.25" thickBot="1">
      <c r="A44" s="72" t="s">
        <v>84</v>
      </c>
      <c r="B44" s="79">
        <f>+G69</f>
        <v>0</v>
      </c>
    </row>
    <row r="45" spans="1:2" ht="6" customHeight="1" thickBot="1">
      <c r="B45" s="64"/>
    </row>
    <row r="46" spans="1:2" ht="14.25" thickTop="1" thickBot="1">
      <c r="A46" s="62" t="s">
        <v>85</v>
      </c>
      <c r="B46" s="80" t="e">
        <f>TRUNC(MIN(B36,B40,B42,B44))</f>
        <v>#DIV/0!</v>
      </c>
    </row>
    <row r="47" spans="1:2" ht="13.5" thickTop="1"/>
    <row r="48" spans="1:2">
      <c r="B48" s="81"/>
    </row>
    <row r="49" spans="4:7">
      <c r="D49" s="61"/>
      <c r="E49" s="82" t="s">
        <v>46</v>
      </c>
      <c r="F49" s="82" t="s">
        <v>86</v>
      </c>
      <c r="G49" s="82" t="s">
        <v>48</v>
      </c>
    </row>
    <row r="50" spans="4:7">
      <c r="D50" s="83" t="s">
        <v>49</v>
      </c>
      <c r="E50" s="82" t="s">
        <v>50</v>
      </c>
      <c r="F50" s="82" t="s">
        <v>87</v>
      </c>
      <c r="G50" s="82" t="s">
        <v>52</v>
      </c>
    </row>
    <row r="52" spans="4:7">
      <c r="D52" s="61" t="s">
        <v>53</v>
      </c>
    </row>
    <row r="53" spans="4:7">
      <c r="D53" s="84" t="s">
        <v>54</v>
      </c>
      <c r="E53" s="58">
        <f>+'APC - BLANK'!B11</f>
        <v>0</v>
      </c>
      <c r="F53" s="85">
        <v>11100</v>
      </c>
      <c r="G53" s="86">
        <f>+E53*F53</f>
        <v>0</v>
      </c>
    </row>
    <row r="54" spans="4:7">
      <c r="D54" s="84" t="s">
        <v>55</v>
      </c>
      <c r="E54" s="58">
        <f>+'APC - BLANK'!B12</f>
        <v>0</v>
      </c>
      <c r="F54" s="85">
        <v>13200</v>
      </c>
      <c r="G54" s="86">
        <f>+E54*F54</f>
        <v>0</v>
      </c>
    </row>
    <row r="55" spans="4:7">
      <c r="D55" s="84" t="s">
        <v>56</v>
      </c>
      <c r="E55" s="58">
        <f>+'APC - BLANK'!B13</f>
        <v>0</v>
      </c>
      <c r="F55" s="85">
        <v>15700</v>
      </c>
      <c r="G55" s="86">
        <f>+E55*F55</f>
        <v>0</v>
      </c>
    </row>
    <row r="56" spans="4:7">
      <c r="D56" s="84" t="s">
        <v>57</v>
      </c>
      <c r="E56" s="58">
        <f>+'APC - BLANK'!B14</f>
        <v>0</v>
      </c>
      <c r="F56" s="85">
        <v>18600</v>
      </c>
      <c r="G56" s="86">
        <f>+E56*F56</f>
        <v>0</v>
      </c>
    </row>
    <row r="57" spans="4:7">
      <c r="D57" s="84" t="s">
        <v>58</v>
      </c>
      <c r="E57" s="58">
        <f>+'APC - BLANK'!B15</f>
        <v>0</v>
      </c>
      <c r="F57" s="85">
        <v>22200</v>
      </c>
      <c r="G57" s="86">
        <f>+E57*F57</f>
        <v>0</v>
      </c>
    </row>
    <row r="58" spans="4:7">
      <c r="D58" s="61" t="s">
        <v>59</v>
      </c>
      <c r="E58" s="58"/>
      <c r="F58" s="85"/>
      <c r="G58" s="86"/>
    </row>
    <row r="59" spans="4:7">
      <c r="D59" s="84" t="s">
        <v>54</v>
      </c>
      <c r="E59" s="58">
        <f>+'APC - BLANK'!B17</f>
        <v>0</v>
      </c>
      <c r="F59" s="85">
        <v>16500</v>
      </c>
      <c r="G59" s="86">
        <f>+E59*F59</f>
        <v>0</v>
      </c>
    </row>
    <row r="60" spans="4:7">
      <c r="D60" s="84" t="s">
        <v>55</v>
      </c>
      <c r="E60" s="58">
        <f>+'APC - BLANK'!B18</f>
        <v>0</v>
      </c>
      <c r="F60" s="85">
        <v>19500</v>
      </c>
      <c r="G60" s="86">
        <f>+E60*F60</f>
        <v>0</v>
      </c>
    </row>
    <row r="61" spans="4:7">
      <c r="D61" s="84" t="s">
        <v>56</v>
      </c>
      <c r="E61" s="58">
        <f>+'APC - BLANK'!B19</f>
        <v>0</v>
      </c>
      <c r="F61" s="85">
        <v>23000</v>
      </c>
      <c r="G61" s="86">
        <f>+E61*F61</f>
        <v>0</v>
      </c>
    </row>
    <row r="62" spans="4:7">
      <c r="D62" s="84" t="s">
        <v>57</v>
      </c>
      <c r="E62" s="58">
        <f>+'APC - BLANK'!B20</f>
        <v>0</v>
      </c>
      <c r="F62" s="85">
        <v>27100</v>
      </c>
      <c r="G62" s="86">
        <f>+E62*F62</f>
        <v>0</v>
      </c>
    </row>
    <row r="63" spans="4:7">
      <c r="D63" s="84" t="s">
        <v>58</v>
      </c>
      <c r="E63" s="58">
        <f>+'APC - BLANK'!B21</f>
        <v>0</v>
      </c>
      <c r="F63" s="85">
        <v>32000</v>
      </c>
      <c r="G63" s="86">
        <f>+E63*F63</f>
        <v>0</v>
      </c>
    </row>
    <row r="64" spans="4:7">
      <c r="F64" s="87"/>
      <c r="G64" s="87"/>
    </row>
    <row r="65" spans="6:7" ht="13.5" thickBot="1">
      <c r="F65" s="86" t="s">
        <v>88</v>
      </c>
      <c r="G65" s="88">
        <f>SUM(G53:G63)</f>
        <v>0</v>
      </c>
    </row>
    <row r="66" spans="6:7" ht="13.5" thickTop="1"/>
    <row r="67" spans="6:7">
      <c r="F67" s="86" t="s">
        <v>94</v>
      </c>
      <c r="G67" s="89">
        <v>754500</v>
      </c>
    </row>
    <row r="68" spans="6:7" ht="13.5" thickBot="1"/>
    <row r="69" spans="6:7" ht="13.5" thickBot="1">
      <c r="F69" s="86" t="s">
        <v>95</v>
      </c>
      <c r="G69" s="90">
        <f>MIN(G65:G67)</f>
        <v>0</v>
      </c>
    </row>
  </sheetData>
  <sheetProtection algorithmName="SHA-512" hashValue="7EFT+KZNBrjSW3/+THjKdclIFEqmqCVGWCrwbwqKa5db/G1LBMd+8Gh9rofoJvEuzAj3OJrmOf4yuCz7ffGqCw==" saltValue="xuDkF1qIUZ2j2o+QKwNCTQ==" spinCount="100000" sheet="1" objects="1" scenarios="1"/>
  <mergeCells count="1">
    <mergeCell ref="A1:B1"/>
  </mergeCells>
  <printOptions horizontalCentered="1" verticalCentered="1" gridLines="1"/>
  <pageMargins left="0.75" right="0.5" top="0.75" bottom="0.75" header="0" footer="0.5"/>
  <pageSetup scale="88" orientation="portrait" r:id="rId1"/>
  <headerFooter alignWithMargins="0">
    <oddFooter>&amp;C&amp;A&amp;R&amp;D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AIC - 2023 EXAMPLE</vt:lpstr>
      <vt:lpstr>AIC - BLANK</vt:lpstr>
      <vt:lpstr>APC - 2023 EXAMPLE</vt:lpstr>
      <vt:lpstr>APC - BLANK</vt:lpstr>
      <vt:lpstr>HCDA - 2023 EXAMPLE</vt:lpstr>
      <vt:lpstr>HCDA - BLANK</vt:lpstr>
      <vt:lpstr>'AIC - 2023 EXAMPLE'!Print_Area</vt:lpstr>
      <vt:lpstr>'AIC - BLANK'!Print_Area</vt:lpstr>
      <vt:lpstr>'APC - 2023 EXAMPLE'!Print_Area</vt:lpstr>
      <vt:lpstr>'APC - BLANK'!Print_Area</vt:lpstr>
      <vt:lpstr>'HCDA - 2023 EXAMPLE'!Print_Area</vt:lpstr>
      <vt:lpstr>'HCDA - BLANK'!Print_Area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Wilshere</dc:creator>
  <cp:lastModifiedBy>Michelle Wilshere</cp:lastModifiedBy>
  <dcterms:created xsi:type="dcterms:W3CDTF">2023-03-31T13:02:06Z</dcterms:created>
  <dcterms:modified xsi:type="dcterms:W3CDTF">2023-03-31T14:00:01Z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D_RESERVED_Protection0«swkIVgiwVUoydTZ0L6sMNrK0TCl29033zPQyDQm0tVVS8AwPcLVVKikqTQWxgxEcR0dbJTMlhfCAYJhIeEC4rVJaYk5xqpKdTXhwSACItHP0dFbQVTAyMDJWcI1w9A3wcbXRBwojpJx8HP28EWIBuJUHYCr3cHZxxKUeKoekQR/iKv2AYDsA§">
    <vt:lpwstr/>
  </property>
  <property fmtid="{D5CDD505-2E9C-101B-9397-08002B2CF9AE}" pid="3" name="SD_RESERVED_IsProtected">
    <vt:lpwstr>True</vt:lpwstr>
  </property>
</Properties>
</file>